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conomics &amp; Analysis\Market Industry Analysis\Performance Data and Insights\PDI 2022\Content\Wine Grapes\FINAL\"/>
    </mc:Choice>
  </mc:AlternateContent>
  <xr:revisionPtr revIDLastSave="0" documentId="13_ncr:1_{D062B20E-6997-4044-A58C-F16CAC4113D8}" xr6:coauthVersionLast="47" xr6:coauthVersionMax="47" xr10:uidLastSave="{00000000-0000-0000-0000-000000000000}"/>
  <bookViews>
    <workbookView xWindow="28680" yWindow="-120" windowWidth="29040" windowHeight="15840" xr2:uid="{F2EE7334-9D79-4F6B-90A7-2A4EE9321327}"/>
  </bookViews>
  <sheets>
    <sheet name="Wine Grape prices" sheetId="1" r:id="rId1"/>
  </sheets>
  <externalReferences>
    <externalReference r:id="rId2"/>
  </externalReferences>
  <definedNames>
    <definedName name="DataTable">#REF!</definedName>
    <definedName name="Regions">[1]!Table3[#Data]</definedName>
    <definedName name="Varieties">[1]!Table2[#Data]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0" i="1" l="1"/>
  <c r="E59" i="1"/>
  <c r="E58" i="1"/>
  <c r="E57" i="1"/>
  <c r="E56" i="1"/>
  <c r="E55" i="1"/>
  <c r="E54" i="1"/>
  <c r="E53" i="1"/>
  <c r="E52" i="1"/>
  <c r="E51" i="1"/>
  <c r="E50" i="1"/>
  <c r="E44" i="1"/>
  <c r="E43" i="1"/>
  <c r="E42" i="1"/>
  <c r="E41" i="1"/>
  <c r="E40" i="1"/>
  <c r="E39" i="1"/>
  <c r="E38" i="1"/>
  <c r="E37" i="1"/>
  <c r="E31" i="1"/>
  <c r="E30" i="1"/>
  <c r="E29" i="1"/>
  <c r="E28" i="1"/>
  <c r="E27" i="1"/>
  <c r="E26" i="1"/>
  <c r="E25" i="1"/>
  <c r="E24" i="1"/>
  <c r="E23" i="1"/>
  <c r="E22" i="1"/>
  <c r="E21" i="1"/>
  <c r="C15" i="1"/>
  <c r="B15" i="1"/>
  <c r="E15" i="1" s="1"/>
  <c r="I13" i="1" s="1"/>
  <c r="J13" i="1" s="1"/>
  <c r="E14" i="1"/>
  <c r="H13" i="1"/>
  <c r="E13" i="1"/>
  <c r="J3" i="1"/>
  <c r="E12" i="1"/>
  <c r="J12" i="1"/>
  <c r="E11" i="1"/>
  <c r="J4" i="1"/>
  <c r="E10" i="1"/>
  <c r="J11" i="1"/>
  <c r="E9" i="1"/>
  <c r="J7" i="1"/>
  <c r="E8" i="1"/>
  <c r="J5" i="1"/>
  <c r="E7" i="1"/>
  <c r="J6" i="1"/>
  <c r="E6" i="1"/>
  <c r="J9" i="1"/>
  <c r="E5" i="1"/>
  <c r="J8" i="1"/>
  <c r="J10" i="1"/>
</calcChain>
</file>

<file path=xl/sharedStrings.xml><?xml version="1.0" encoding="utf-8"?>
<sst xmlns="http://schemas.openxmlformats.org/spreadsheetml/2006/main" count="73" uniqueCount="22">
  <si>
    <t>Vintage</t>
  </si>
  <si>
    <t>2022</t>
  </si>
  <si>
    <t>Central Ranges zone other</t>
  </si>
  <si>
    <t>Row Labels</t>
  </si>
  <si>
    <t>Sum of Total value of purchases</t>
  </si>
  <si>
    <t>Sum of Total purchased tonnes</t>
  </si>
  <si>
    <t>Cowra</t>
  </si>
  <si>
    <t>Gundagai</t>
  </si>
  <si>
    <t>Hilltops</t>
  </si>
  <si>
    <t>Hunter</t>
  </si>
  <si>
    <t>Mudgee</t>
  </si>
  <si>
    <t>Murray Darling - Swan Hill NSW</t>
  </si>
  <si>
    <t>Orange</t>
  </si>
  <si>
    <t>Riverina</t>
  </si>
  <si>
    <t>Tumbarumba</t>
  </si>
  <si>
    <t>Grand Total</t>
  </si>
  <si>
    <t>Canberra District</t>
  </si>
  <si>
    <t>NSW Average</t>
  </si>
  <si>
    <t>2020-21 (LHS)</t>
  </si>
  <si>
    <t>2021-22 (LHS)</t>
  </si>
  <si>
    <t>YOY change (RHS)</t>
  </si>
  <si>
    <t>Source: Wine Australia (2022). National Vintage Report, August 2022. https://www.wineaustralia.com/market-insights/national-vintage-report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</si>
</sst>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* #,##0_-;\-&quot;$&quot;* #,##0_-;_-&quot;$&quot;* &quot;-&quot;_-;_-@_-"/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2" xfId="0" applyFont="1" applyBorder="1" applyAlignment="1">
      <alignment horizontal="right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2" fontId="2" fillId="0" borderId="5" xfId="0" applyNumberFormat="1" applyFont="1" applyBorder="1"/>
    <xf numFmtId="44" fontId="2" fillId="0" borderId="0" xfId="0" applyNumberFormat="1" applyFont="1"/>
    <xf numFmtId="0" fontId="3" fillId="0" borderId="10" xfId="0" applyFont="1" applyBorder="1"/>
    <xf numFmtId="42" fontId="3" fillId="0" borderId="8" xfId="0" applyNumberFormat="1" applyFont="1" applyBorder="1"/>
    <xf numFmtId="0" fontId="3" fillId="0" borderId="9" xfId="0" applyFont="1" applyBorder="1"/>
    <xf numFmtId="44" fontId="3" fillId="0" borderId="0" xfId="0" applyNumberFormat="1" applyFont="1"/>
    <xf numFmtId="42" fontId="2" fillId="0" borderId="0" xfId="0" applyNumberFormat="1" applyFont="1"/>
    <xf numFmtId="0" fontId="3" fillId="0" borderId="2" xfId="0" applyFont="1" applyBorder="1"/>
    <xf numFmtId="42" fontId="3" fillId="0" borderId="5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0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Font="1" applyBorder="1"/>
    <xf numFmtId="44" fontId="0" fillId="0" borderId="5" xfId="0" applyNumberFormat="1" applyFont="1" applyBorder="1"/>
    <xf numFmtId="9" fontId="0" fillId="0" borderId="6" xfId="1" applyFont="1" applyBorder="1" applyAlignment="1">
      <alignment horizontal="center"/>
    </xf>
    <xf numFmtId="0" fontId="0" fillId="0" borderId="7" xfId="0" applyFont="1" applyBorder="1"/>
    <xf numFmtId="44" fontId="0" fillId="0" borderId="8" xfId="0" applyNumberFormat="1" applyFont="1" applyBorder="1"/>
    <xf numFmtId="9" fontId="0" fillId="0" borderId="9" xfId="1" applyFont="1" applyBorder="1" applyAlignment="1">
      <alignment horizontal="center"/>
    </xf>
    <xf numFmtId="0" fontId="0" fillId="0" borderId="0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PI/EXC/DPI%20STRATEGY%20&amp;%20POLICY%20BRANCH/Economics%20&amp;%20Analysis/Market%20Industry%20Analysis/Performance%20Data%20and%20Insights/PDI%202021/Contents/Wine%20grapes/Price%20analysisWine%20Grapes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Total tonnes - variety"/>
      <sheetName val="Total tonnes (share) - variety"/>
      <sheetName val="Variety table"/>
      <sheetName val="Region table"/>
      <sheetName val="Price dispersion"/>
      <sheetName val="YoY comparison"/>
      <sheetName val="Sheet1"/>
      <sheetName val="By region"/>
      <sheetName val="By colour"/>
      <sheetName val="Data"/>
      <sheetName val="Lookups"/>
      <sheetName val="Price analysisWine Grape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4F996-DDD5-461D-80D2-8CEBCCE210B9}">
  <dimension ref="A1:J60"/>
  <sheetViews>
    <sheetView tabSelected="1" topLeftCell="D1" workbookViewId="0">
      <selection activeCell="G17" sqref="G17"/>
    </sheetView>
  </sheetViews>
  <sheetFormatPr defaultRowHeight="14.25" x14ac:dyDescent="0.2"/>
  <cols>
    <col min="1" max="1" width="39.85546875" style="1" customWidth="1"/>
    <col min="2" max="2" width="37.7109375" style="1" customWidth="1"/>
    <col min="3" max="3" width="35.28515625" style="1" customWidth="1"/>
    <col min="4" max="4" width="9.140625" style="1"/>
    <col min="5" max="5" width="12.42578125" style="1" customWidth="1"/>
    <col min="6" max="6" width="9.140625" style="1"/>
    <col min="7" max="7" width="33.85546875" style="1" customWidth="1"/>
    <col min="8" max="9" width="18.140625" style="1" customWidth="1"/>
    <col min="10" max="10" width="20.42578125" style="1" customWidth="1"/>
    <col min="11" max="16384" width="9.140625" style="1"/>
  </cols>
  <sheetData>
    <row r="1" spans="1:10" ht="15" thickBot="1" x14ac:dyDescent="0.25"/>
    <row r="2" spans="1:10" ht="15" x14ac:dyDescent="0.25">
      <c r="A2" s="2" t="s">
        <v>0</v>
      </c>
      <c r="B2" s="3" t="s">
        <v>1</v>
      </c>
      <c r="C2" s="4"/>
      <c r="G2" s="21"/>
      <c r="H2" s="22" t="s">
        <v>18</v>
      </c>
      <c r="I2" s="22" t="s">
        <v>19</v>
      </c>
      <c r="J2" s="23" t="s">
        <v>20</v>
      </c>
    </row>
    <row r="3" spans="1:10" ht="15" x14ac:dyDescent="0.25">
      <c r="A3" s="5"/>
      <c r="B3" s="6"/>
      <c r="C3" s="7"/>
      <c r="G3" s="24" t="s">
        <v>14</v>
      </c>
      <c r="H3" s="25">
        <v>1769.9479613390511</v>
      </c>
      <c r="I3" s="25">
        <v>2180.6337385463439</v>
      </c>
      <c r="J3" s="26">
        <f t="shared" ref="J3:J13" si="0">(I3-H3)/H3</f>
        <v>0.23203268467655358</v>
      </c>
    </row>
    <row r="4" spans="1:10" ht="15" x14ac:dyDescent="0.25">
      <c r="A4" s="8" t="s">
        <v>3</v>
      </c>
      <c r="B4" s="9" t="s">
        <v>4</v>
      </c>
      <c r="C4" s="10" t="s">
        <v>5</v>
      </c>
      <c r="G4" s="24" t="s">
        <v>12</v>
      </c>
      <c r="H4" s="25">
        <v>1614.7789653442887</v>
      </c>
      <c r="I4" s="25">
        <v>1505.5036485553694</v>
      </c>
      <c r="J4" s="26">
        <f t="shared" si="0"/>
        <v>-6.7671996684463012E-2</v>
      </c>
    </row>
    <row r="5" spans="1:10" ht="15" x14ac:dyDescent="0.25">
      <c r="A5" s="5" t="s">
        <v>2</v>
      </c>
      <c r="B5" s="11">
        <v>269722.2</v>
      </c>
      <c r="C5" s="7">
        <v>496.1</v>
      </c>
      <c r="E5" s="12">
        <f>B5/C5</f>
        <v>543.68514412416846</v>
      </c>
      <c r="G5" s="24" t="s">
        <v>9</v>
      </c>
      <c r="H5" s="25">
        <v>1452.1293877152589</v>
      </c>
      <c r="I5" s="25">
        <v>1535.3228990019736</v>
      </c>
      <c r="J5" s="26">
        <f t="shared" si="0"/>
        <v>5.7290701497067803E-2</v>
      </c>
    </row>
    <row r="6" spans="1:10" ht="15" x14ac:dyDescent="0.25">
      <c r="A6" s="5" t="s">
        <v>6</v>
      </c>
      <c r="B6" s="11">
        <v>78050</v>
      </c>
      <c r="C6" s="7">
        <v>69.06</v>
      </c>
      <c r="E6" s="12">
        <f t="shared" ref="E6:E15" si="1">B6/C6</f>
        <v>1130.1766579785692</v>
      </c>
      <c r="G6" s="24" t="s">
        <v>8</v>
      </c>
      <c r="H6" s="25">
        <v>1202.0586936400896</v>
      </c>
      <c r="I6" s="25">
        <v>1384.2449219114685</v>
      </c>
      <c r="J6" s="26">
        <f t="shared" si="0"/>
        <v>0.15156184072815965</v>
      </c>
    </row>
    <row r="7" spans="1:10" ht="15" x14ac:dyDescent="0.25">
      <c r="A7" s="5" t="s">
        <v>7</v>
      </c>
      <c r="B7" s="11">
        <v>3745147</v>
      </c>
      <c r="C7" s="7">
        <v>3464.33</v>
      </c>
      <c r="E7" s="12">
        <f t="shared" si="1"/>
        <v>1081.0595410945261</v>
      </c>
      <c r="G7" s="24" t="s">
        <v>10</v>
      </c>
      <c r="H7" s="25">
        <v>1138.2537897848786</v>
      </c>
      <c r="I7" s="25">
        <v>1116.5243329383402</v>
      </c>
      <c r="J7" s="26">
        <f t="shared" si="0"/>
        <v>-1.9090168679029896E-2</v>
      </c>
    </row>
    <row r="8" spans="1:10" ht="15" x14ac:dyDescent="0.25">
      <c r="A8" s="5" t="s">
        <v>8</v>
      </c>
      <c r="B8" s="11">
        <v>1037893</v>
      </c>
      <c r="C8" s="7">
        <v>749.79</v>
      </c>
      <c r="E8" s="12">
        <f t="shared" si="1"/>
        <v>1384.2449219114685</v>
      </c>
      <c r="G8" s="24" t="s">
        <v>6</v>
      </c>
      <c r="H8" s="25">
        <v>566.64034627105934</v>
      </c>
      <c r="I8" s="25">
        <v>1130.1766579785692</v>
      </c>
      <c r="J8" s="26">
        <f t="shared" si="0"/>
        <v>0.99452203750760693</v>
      </c>
    </row>
    <row r="9" spans="1:10" ht="15" x14ac:dyDescent="0.25">
      <c r="A9" s="5" t="s">
        <v>9</v>
      </c>
      <c r="B9" s="11">
        <v>3313626</v>
      </c>
      <c r="C9" s="7">
        <v>2158.2600000000002</v>
      </c>
      <c r="E9" s="12">
        <f t="shared" si="1"/>
        <v>1535.3228990019736</v>
      </c>
      <c r="G9" s="24" t="s">
        <v>7</v>
      </c>
      <c r="H9" s="25">
        <v>1043.9161461477731</v>
      </c>
      <c r="I9" s="25">
        <v>1081.0595410945261</v>
      </c>
      <c r="J9" s="26">
        <f t="shared" si="0"/>
        <v>3.5580822352272647E-2</v>
      </c>
    </row>
    <row r="10" spans="1:10" ht="15" x14ac:dyDescent="0.25">
      <c r="A10" s="5" t="s">
        <v>10</v>
      </c>
      <c r="B10" s="11">
        <v>546494</v>
      </c>
      <c r="C10" s="7">
        <v>489.46</v>
      </c>
      <c r="E10" s="12">
        <f t="shared" si="1"/>
        <v>1116.5243329383402</v>
      </c>
      <c r="G10" s="24" t="s">
        <v>2</v>
      </c>
      <c r="H10" s="25">
        <v>899.46490505797374</v>
      </c>
      <c r="I10" s="25">
        <v>543.68514412416846</v>
      </c>
      <c r="J10" s="26">
        <f t="shared" si="0"/>
        <v>-0.39554601734113681</v>
      </c>
    </row>
    <row r="11" spans="1:10" ht="15" x14ac:dyDescent="0.25">
      <c r="A11" s="5" t="s">
        <v>11</v>
      </c>
      <c r="B11" s="11">
        <v>27656921</v>
      </c>
      <c r="C11" s="7">
        <v>64269.96</v>
      </c>
      <c r="E11" s="12">
        <f t="shared" si="1"/>
        <v>430.32422923555578</v>
      </c>
      <c r="G11" s="24" t="s">
        <v>11</v>
      </c>
      <c r="H11" s="25">
        <v>486.83918115142342</v>
      </c>
      <c r="I11" s="25">
        <v>430.32422923555578</v>
      </c>
      <c r="J11" s="26">
        <f t="shared" si="0"/>
        <v>-0.11608546333966818</v>
      </c>
    </row>
    <row r="12" spans="1:10" ht="15" x14ac:dyDescent="0.25">
      <c r="A12" s="5" t="s">
        <v>12</v>
      </c>
      <c r="B12" s="11">
        <v>1221385</v>
      </c>
      <c r="C12" s="7">
        <v>811.28</v>
      </c>
      <c r="E12" s="12">
        <f t="shared" si="1"/>
        <v>1505.5036485553694</v>
      </c>
      <c r="G12" s="24" t="s">
        <v>13</v>
      </c>
      <c r="H12" s="25">
        <v>463.41357827171947</v>
      </c>
      <c r="I12" s="25">
        <v>391.48347015813812</v>
      </c>
      <c r="J12" s="26">
        <f t="shared" si="0"/>
        <v>-0.15521795537765967</v>
      </c>
    </row>
    <row r="13" spans="1:10" ht="15.75" thickBot="1" x14ac:dyDescent="0.3">
      <c r="A13" s="5" t="s">
        <v>13</v>
      </c>
      <c r="B13" s="11">
        <v>80351626</v>
      </c>
      <c r="C13" s="7">
        <v>205249.09</v>
      </c>
      <c r="E13" s="12">
        <f t="shared" si="1"/>
        <v>391.48347015813812</v>
      </c>
      <c r="G13" s="27" t="s">
        <v>17</v>
      </c>
      <c r="H13" s="28">
        <f>E31</f>
        <v>488.63669535422298</v>
      </c>
      <c r="I13" s="28">
        <f>E15</f>
        <v>427.35556138543569</v>
      </c>
      <c r="J13" s="29">
        <f t="shared" si="0"/>
        <v>-0.12541246810038142</v>
      </c>
    </row>
    <row r="14" spans="1:10" x14ac:dyDescent="0.2">
      <c r="A14" s="5" t="s">
        <v>14</v>
      </c>
      <c r="B14" s="11">
        <v>597341</v>
      </c>
      <c r="C14" s="7">
        <v>273.93</v>
      </c>
      <c r="E14" s="12">
        <f t="shared" si="1"/>
        <v>2180.6337385463439</v>
      </c>
    </row>
    <row r="15" spans="1:10" ht="15.75" thickBot="1" x14ac:dyDescent="0.3">
      <c r="A15" s="13" t="s">
        <v>15</v>
      </c>
      <c r="B15" s="14">
        <f>SUM(B5:B14)</f>
        <v>118818205.2</v>
      </c>
      <c r="C15" s="15">
        <f>SUM(C5:C14)</f>
        <v>278031.25999999995</v>
      </c>
      <c r="E15" s="16">
        <f t="shared" si="1"/>
        <v>427.35556138543569</v>
      </c>
      <c r="G15" s="30" t="s">
        <v>21</v>
      </c>
    </row>
    <row r="16" spans="1:10" x14ac:dyDescent="0.2">
      <c r="B16" s="17"/>
    </row>
    <row r="17" spans="1:5" ht="15" thickBot="1" x14ac:dyDescent="0.25">
      <c r="B17" s="17"/>
    </row>
    <row r="18" spans="1:5" ht="15" x14ac:dyDescent="0.25">
      <c r="A18" s="2" t="s">
        <v>0</v>
      </c>
      <c r="B18" s="18">
        <v>2021</v>
      </c>
      <c r="C18" s="4"/>
    </row>
    <row r="19" spans="1:5" x14ac:dyDescent="0.2">
      <c r="A19" s="5"/>
      <c r="B19" s="11"/>
      <c r="C19" s="7"/>
    </row>
    <row r="20" spans="1:5" ht="15" x14ac:dyDescent="0.25">
      <c r="A20" s="8" t="s">
        <v>3</v>
      </c>
      <c r="B20" s="19" t="s">
        <v>4</v>
      </c>
      <c r="C20" s="10" t="s">
        <v>5</v>
      </c>
    </row>
    <row r="21" spans="1:5" x14ac:dyDescent="0.2">
      <c r="A21" s="5" t="s">
        <v>2</v>
      </c>
      <c r="B21" s="11">
        <v>1070543.1300000001</v>
      </c>
      <c r="C21" s="7">
        <v>1190.1999999999998</v>
      </c>
      <c r="E21" s="12">
        <f>B21/C21</f>
        <v>899.46490505797374</v>
      </c>
    </row>
    <row r="22" spans="1:5" x14ac:dyDescent="0.2">
      <c r="A22" s="5" t="s">
        <v>6</v>
      </c>
      <c r="B22" s="11">
        <v>1154648.7000000002</v>
      </c>
      <c r="C22" s="7">
        <v>2037.7099999999998</v>
      </c>
      <c r="E22" s="12">
        <f t="shared" ref="E22:E31" si="2">B22/C22</f>
        <v>566.64034627105934</v>
      </c>
    </row>
    <row r="23" spans="1:5" x14ac:dyDescent="0.2">
      <c r="A23" s="5" t="s">
        <v>7</v>
      </c>
      <c r="B23" s="11">
        <v>1798291.71</v>
      </c>
      <c r="C23" s="7">
        <v>1722.6399999999999</v>
      </c>
      <c r="E23" s="12">
        <f t="shared" si="2"/>
        <v>1043.9161461477731</v>
      </c>
    </row>
    <row r="24" spans="1:5" x14ac:dyDescent="0.2">
      <c r="A24" s="5" t="s">
        <v>8</v>
      </c>
      <c r="B24" s="11">
        <v>909116.99</v>
      </c>
      <c r="C24" s="7">
        <v>756.30000000000018</v>
      </c>
      <c r="E24" s="12">
        <f t="shared" si="2"/>
        <v>1202.0586936400896</v>
      </c>
    </row>
    <row r="25" spans="1:5" x14ac:dyDescent="0.2">
      <c r="A25" s="5" t="s">
        <v>9</v>
      </c>
      <c r="B25" s="11">
        <v>2528897.8500000006</v>
      </c>
      <c r="C25" s="7">
        <v>1741.51</v>
      </c>
      <c r="E25" s="12">
        <f t="shared" si="2"/>
        <v>1452.1293877152589</v>
      </c>
    </row>
    <row r="26" spans="1:5" x14ac:dyDescent="0.2">
      <c r="A26" s="5" t="s">
        <v>10</v>
      </c>
      <c r="B26" s="11">
        <v>723838.34999999986</v>
      </c>
      <c r="C26" s="7">
        <v>635.91999999999996</v>
      </c>
      <c r="E26" s="12">
        <f t="shared" si="2"/>
        <v>1138.2537897848786</v>
      </c>
    </row>
    <row r="27" spans="1:5" x14ac:dyDescent="0.2">
      <c r="A27" s="5" t="s">
        <v>11</v>
      </c>
      <c r="B27" s="11">
        <v>43086635.550000004</v>
      </c>
      <c r="C27" s="7">
        <v>88502.81</v>
      </c>
      <c r="E27" s="12">
        <f t="shared" si="2"/>
        <v>486.83918115142342</v>
      </c>
    </row>
    <row r="28" spans="1:5" x14ac:dyDescent="0.2">
      <c r="A28" s="5" t="s">
        <v>12</v>
      </c>
      <c r="B28" s="11">
        <v>1352183.6100000003</v>
      </c>
      <c r="C28" s="7">
        <v>837.37999999999988</v>
      </c>
      <c r="E28" s="12">
        <f t="shared" si="2"/>
        <v>1614.7789653442887</v>
      </c>
    </row>
    <row r="29" spans="1:5" x14ac:dyDescent="0.2">
      <c r="A29" s="5" t="s">
        <v>13</v>
      </c>
      <c r="B29" s="11">
        <v>99567285.090000018</v>
      </c>
      <c r="C29" s="7">
        <v>214856.21000000005</v>
      </c>
      <c r="E29" s="12">
        <f t="shared" si="2"/>
        <v>463.41357827171947</v>
      </c>
    </row>
    <row r="30" spans="1:5" x14ac:dyDescent="0.2">
      <c r="A30" s="5" t="s">
        <v>14</v>
      </c>
      <c r="B30" s="11">
        <v>553037.93999999994</v>
      </c>
      <c r="C30" s="7">
        <v>312.46000000000004</v>
      </c>
      <c r="E30" s="12">
        <f t="shared" si="2"/>
        <v>1769.9479613390511</v>
      </c>
    </row>
    <row r="31" spans="1:5" ht="15.75" thickBot="1" x14ac:dyDescent="0.3">
      <c r="A31" s="13" t="s">
        <v>15</v>
      </c>
      <c r="B31" s="14">
        <v>152744478.92000002</v>
      </c>
      <c r="C31" s="15">
        <v>312593.14000000007</v>
      </c>
      <c r="E31" s="16">
        <f t="shared" si="2"/>
        <v>488.63669535422298</v>
      </c>
    </row>
    <row r="32" spans="1:5" x14ac:dyDescent="0.2">
      <c r="B32" s="17"/>
    </row>
    <row r="33" spans="1:5" ht="15" thickBot="1" x14ac:dyDescent="0.25">
      <c r="B33" s="17"/>
    </row>
    <row r="34" spans="1:5" ht="15" x14ac:dyDescent="0.25">
      <c r="A34" s="2" t="s">
        <v>0</v>
      </c>
      <c r="B34" s="18">
        <v>2020</v>
      </c>
      <c r="C34" s="4"/>
    </row>
    <row r="35" spans="1:5" x14ac:dyDescent="0.2">
      <c r="A35" s="5"/>
      <c r="B35" s="11"/>
      <c r="C35" s="7"/>
    </row>
    <row r="36" spans="1:5" ht="15" x14ac:dyDescent="0.25">
      <c r="A36" s="20" t="s">
        <v>3</v>
      </c>
      <c r="B36" s="19" t="s">
        <v>4</v>
      </c>
      <c r="C36" s="10" t="s">
        <v>5</v>
      </c>
    </row>
    <row r="37" spans="1:5" x14ac:dyDescent="0.2">
      <c r="A37" s="5" t="s">
        <v>2</v>
      </c>
      <c r="B37" s="11">
        <v>294522</v>
      </c>
      <c r="C37" s="7">
        <v>309.05</v>
      </c>
      <c r="E37" s="12">
        <f>B37/C37</f>
        <v>952.99142533570614</v>
      </c>
    </row>
    <row r="38" spans="1:5" x14ac:dyDescent="0.2">
      <c r="A38" s="5" t="s">
        <v>6</v>
      </c>
      <c r="B38" s="11">
        <v>1188094.75</v>
      </c>
      <c r="C38" s="7">
        <v>2174.8200000000002</v>
      </c>
      <c r="E38" s="12">
        <f t="shared" ref="E38:E44" si="3">B38/C38</f>
        <v>546.29567044628982</v>
      </c>
    </row>
    <row r="39" spans="1:5" x14ac:dyDescent="0.2">
      <c r="A39" s="5" t="s">
        <v>8</v>
      </c>
      <c r="B39" s="11">
        <v>605050.24</v>
      </c>
      <c r="C39" s="7">
        <v>811.0100000000001</v>
      </c>
      <c r="E39" s="12">
        <f t="shared" si="3"/>
        <v>746.04535085880559</v>
      </c>
    </row>
    <row r="40" spans="1:5" x14ac:dyDescent="0.2">
      <c r="A40" s="5" t="s">
        <v>9</v>
      </c>
      <c r="B40" s="11">
        <v>1124727.93</v>
      </c>
      <c r="C40" s="7">
        <v>862.81999999999994</v>
      </c>
      <c r="E40" s="12">
        <f t="shared" si="3"/>
        <v>1303.5487471314991</v>
      </c>
    </row>
    <row r="41" spans="1:5" x14ac:dyDescent="0.2">
      <c r="A41" s="5" t="s">
        <v>11</v>
      </c>
      <c r="B41" s="11">
        <v>35799934.869999997</v>
      </c>
      <c r="C41" s="7">
        <v>71745.820000000007</v>
      </c>
      <c r="E41" s="12">
        <f t="shared" si="3"/>
        <v>498.98286576137809</v>
      </c>
    </row>
    <row r="42" spans="1:5" x14ac:dyDescent="0.2">
      <c r="A42" s="5" t="s">
        <v>12</v>
      </c>
      <c r="B42" s="11">
        <v>529880.37</v>
      </c>
      <c r="C42" s="7">
        <v>386.21000000000004</v>
      </c>
      <c r="E42" s="12">
        <f t="shared" si="3"/>
        <v>1372.0006473162268</v>
      </c>
    </row>
    <row r="43" spans="1:5" x14ac:dyDescent="0.2">
      <c r="A43" s="5" t="s">
        <v>13</v>
      </c>
      <c r="B43" s="11">
        <v>92285282.269999966</v>
      </c>
      <c r="C43" s="7">
        <v>183070.06999999998</v>
      </c>
      <c r="E43" s="12">
        <f t="shared" si="3"/>
        <v>504.09814269476152</v>
      </c>
    </row>
    <row r="44" spans="1:5" ht="15.75" thickBot="1" x14ac:dyDescent="0.3">
      <c r="A44" s="13" t="s">
        <v>15</v>
      </c>
      <c r="B44" s="14">
        <v>131827492.42999996</v>
      </c>
      <c r="C44" s="15">
        <v>259359.8</v>
      </c>
      <c r="E44" s="16">
        <f t="shared" si="3"/>
        <v>508.28035967794534</v>
      </c>
    </row>
    <row r="45" spans="1:5" x14ac:dyDescent="0.2">
      <c r="B45" s="17"/>
    </row>
    <row r="46" spans="1:5" ht="15" thickBot="1" x14ac:dyDescent="0.25">
      <c r="B46" s="17"/>
    </row>
    <row r="47" spans="1:5" ht="15" x14ac:dyDescent="0.25">
      <c r="A47" s="2" t="s">
        <v>0</v>
      </c>
      <c r="B47" s="18">
        <v>2019</v>
      </c>
      <c r="C47" s="4"/>
    </row>
    <row r="48" spans="1:5" x14ac:dyDescent="0.2">
      <c r="A48" s="5"/>
      <c r="B48" s="11"/>
      <c r="C48" s="7"/>
    </row>
    <row r="49" spans="1:5" ht="15" x14ac:dyDescent="0.25">
      <c r="A49" s="8" t="s">
        <v>3</v>
      </c>
      <c r="B49" s="19" t="s">
        <v>4</v>
      </c>
      <c r="C49" s="10" t="s">
        <v>5</v>
      </c>
    </row>
    <row r="50" spans="1:5" x14ac:dyDescent="0.2">
      <c r="A50" s="5" t="s">
        <v>16</v>
      </c>
      <c r="B50" s="11">
        <v>164316.38999999998</v>
      </c>
      <c r="C50" s="7">
        <v>79.33</v>
      </c>
      <c r="E50" s="12">
        <f>B50/C50</f>
        <v>2071.3020294970374</v>
      </c>
    </row>
    <row r="51" spans="1:5" x14ac:dyDescent="0.2">
      <c r="A51" s="5" t="s">
        <v>2</v>
      </c>
      <c r="B51" s="11">
        <v>1581747</v>
      </c>
      <c r="C51" s="7">
        <v>1922.7400000000002</v>
      </c>
      <c r="E51" s="12">
        <f t="shared" ref="E51:E60" si="4">B51/C51</f>
        <v>822.65256873004137</v>
      </c>
    </row>
    <row r="52" spans="1:5" x14ac:dyDescent="0.2">
      <c r="A52" s="5" t="s">
        <v>7</v>
      </c>
      <c r="B52" s="11">
        <v>2051279.04</v>
      </c>
      <c r="C52" s="7">
        <v>2577.21</v>
      </c>
      <c r="E52" s="12">
        <f t="shared" si="4"/>
        <v>795.93011046829713</v>
      </c>
    </row>
    <row r="53" spans="1:5" x14ac:dyDescent="0.2">
      <c r="A53" s="5" t="s">
        <v>8</v>
      </c>
      <c r="B53" s="11">
        <v>1159932.7200000002</v>
      </c>
      <c r="C53" s="7">
        <v>1102.02</v>
      </c>
      <c r="E53" s="12">
        <f t="shared" si="4"/>
        <v>1052.5514237491154</v>
      </c>
    </row>
    <row r="54" spans="1:5" x14ac:dyDescent="0.2">
      <c r="A54" s="5" t="s">
        <v>9</v>
      </c>
      <c r="B54" s="11">
        <v>2527765.48</v>
      </c>
      <c r="C54" s="7">
        <v>1856.2899999999995</v>
      </c>
      <c r="E54" s="12">
        <f t="shared" si="4"/>
        <v>1361.729837471516</v>
      </c>
    </row>
    <row r="55" spans="1:5" x14ac:dyDescent="0.2">
      <c r="A55" s="5" t="s">
        <v>10</v>
      </c>
      <c r="B55" s="11">
        <v>93865.89</v>
      </c>
      <c r="C55" s="7">
        <v>64.569999999999993</v>
      </c>
      <c r="E55" s="12">
        <f t="shared" si="4"/>
        <v>1453.7074492798515</v>
      </c>
    </row>
    <row r="56" spans="1:5" x14ac:dyDescent="0.2">
      <c r="A56" s="5" t="s">
        <v>11</v>
      </c>
      <c r="B56" s="11">
        <v>13483880.860000003</v>
      </c>
      <c r="C56" s="7">
        <v>32936.439999999995</v>
      </c>
      <c r="E56" s="12">
        <f t="shared" si="4"/>
        <v>409.39096210762318</v>
      </c>
    </row>
    <row r="57" spans="1:5" x14ac:dyDescent="0.2">
      <c r="A57" s="5" t="s">
        <v>12</v>
      </c>
      <c r="B57" s="11">
        <v>1921795.8499999996</v>
      </c>
      <c r="C57" s="7">
        <v>1383.2199999999998</v>
      </c>
      <c r="E57" s="12">
        <f t="shared" si="4"/>
        <v>1389.3638394470872</v>
      </c>
    </row>
    <row r="58" spans="1:5" x14ac:dyDescent="0.2">
      <c r="A58" s="5" t="s">
        <v>13</v>
      </c>
      <c r="B58" s="11">
        <v>94089784.209999964</v>
      </c>
      <c r="C58" s="7">
        <v>197003.18999999997</v>
      </c>
      <c r="E58" s="12">
        <f t="shared" si="4"/>
        <v>477.60538400418784</v>
      </c>
    </row>
    <row r="59" spans="1:5" x14ac:dyDescent="0.2">
      <c r="A59" s="5" t="s">
        <v>14</v>
      </c>
      <c r="B59" s="11">
        <v>576803.52</v>
      </c>
      <c r="C59" s="7">
        <v>353.81</v>
      </c>
      <c r="E59" s="12">
        <f t="shared" si="4"/>
        <v>1630.2634747463328</v>
      </c>
    </row>
    <row r="60" spans="1:5" ht="15.75" thickBot="1" x14ac:dyDescent="0.3">
      <c r="A60" s="13" t="s">
        <v>15</v>
      </c>
      <c r="B60" s="14">
        <v>117651170.95999996</v>
      </c>
      <c r="C60" s="15">
        <v>239278.81999999995</v>
      </c>
      <c r="E60" s="16">
        <f t="shared" si="4"/>
        <v>491.69070191837284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Wine Grape prices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Anderson</dc:creator>
  <cp:lastModifiedBy>Kym Flitcroft</cp:lastModifiedBy>
  <dcterms:created xsi:type="dcterms:W3CDTF">2022-09-06T02:16:15Z</dcterms:created>
  <dcterms:modified xsi:type="dcterms:W3CDTF">2022-11-10T21:42:06Z</dcterms:modified>
</cp:coreProperties>
</file>