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995" yWindow="270" windowWidth="11895" windowHeight="11700" activeTab="1"/>
  </bookViews>
  <sheets>
    <sheet name="Disclaimer" sheetId="5" r:id="rId1"/>
    <sheet name="Chem &amp; Fert" sheetId="4" r:id="rId2"/>
    <sheet name="Items &amp; Assumptions" sheetId="3" r:id="rId3"/>
  </sheets>
  <definedNames>
    <definedName name="_xlnm.Print_Area" localSheetId="1">'Chem &amp; Fert'!$A$1:$K$250</definedName>
    <definedName name="_xlnm.Print_Area" localSheetId="0">Disclaimer!$A$1:$I$51</definedName>
    <definedName name="_xlnm.Print_Area" localSheetId="2">'Items &amp; Assumptions'!$B$1:$H$359</definedName>
  </definedNames>
  <calcPr calcId="145621"/>
</workbook>
</file>

<file path=xl/calcChain.xml><?xml version="1.0" encoding="utf-8"?>
<calcChain xmlns="http://schemas.openxmlformats.org/spreadsheetml/2006/main">
  <c r="D245" i="3" l="1"/>
  <c r="C101" i="3" l="1"/>
  <c r="F19" i="3" l="1"/>
  <c r="G81" i="4" l="1"/>
  <c r="C338" i="3" l="1"/>
  <c r="C340" i="3"/>
  <c r="F32" i="3" l="1"/>
  <c r="G32" i="3" s="1"/>
  <c r="G122" i="4" l="1"/>
  <c r="G123" i="4"/>
  <c r="G35" i="4"/>
  <c r="F31" i="3" l="1"/>
  <c r="G31" i="3" s="1"/>
  <c r="F30" i="3"/>
  <c r="G30" i="3" s="1"/>
  <c r="G17" i="4" l="1"/>
  <c r="G34" i="4" l="1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D257" i="3" l="1"/>
  <c r="G257" i="4" l="1"/>
  <c r="D349" i="3" l="1"/>
  <c r="G18" i="4" l="1"/>
  <c r="G16" i="4"/>
  <c r="G15" i="4"/>
  <c r="G111" i="4"/>
  <c r="G112" i="4"/>
  <c r="G113" i="4"/>
  <c r="G114" i="4"/>
  <c r="G115" i="4"/>
  <c r="G116" i="4"/>
  <c r="G117" i="4"/>
  <c r="G118" i="4"/>
  <c r="G119" i="4"/>
  <c r="G120" i="4"/>
  <c r="G121" i="4"/>
  <c r="G15" i="3"/>
  <c r="F20" i="3"/>
  <c r="F16" i="3"/>
  <c r="F18" i="3"/>
  <c r="F24" i="3"/>
  <c r="F25" i="3"/>
  <c r="F26" i="3"/>
  <c r="F27" i="3"/>
  <c r="F17" i="3" l="1"/>
  <c r="F23" i="3"/>
  <c r="F22" i="3"/>
  <c r="F28" i="3"/>
  <c r="F29" i="3"/>
  <c r="G239" i="4" l="1"/>
  <c r="G238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K4" i="4"/>
  <c r="G256" i="4" l="1"/>
  <c r="G255" i="4" l="1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180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37" i="4"/>
  <c r="G107" i="4"/>
  <c r="G108" i="4"/>
  <c r="G109" i="4"/>
  <c r="G110" i="4"/>
  <c r="G106" i="4"/>
  <c r="G75" i="4"/>
  <c r="G76" i="4"/>
  <c r="G77" i="4"/>
  <c r="G78" i="4"/>
  <c r="G79" i="4"/>
  <c r="G80" i="4"/>
  <c r="G74" i="4"/>
  <c r="G9" i="4"/>
  <c r="G12" i="4"/>
  <c r="G64" i="4"/>
  <c r="G65" i="4"/>
  <c r="G66" i="4"/>
  <c r="G67" i="4"/>
  <c r="G68" i="4"/>
  <c r="G69" i="4"/>
  <c r="G63" i="4"/>
  <c r="G8" i="4"/>
  <c r="G10" i="4"/>
  <c r="G11" i="4"/>
  <c r="G13" i="4"/>
  <c r="G14" i="4"/>
  <c r="E342" i="3" l="1"/>
  <c r="D342" i="3"/>
  <c r="C342" i="3"/>
  <c r="E340" i="3"/>
  <c r="D340" i="3"/>
  <c r="E338" i="3"/>
  <c r="D338" i="3"/>
  <c r="D249" i="3"/>
  <c r="F242" i="3"/>
  <c r="A242" i="3" s="1"/>
  <c r="F241" i="3"/>
  <c r="A241" i="3"/>
  <c r="F240" i="3"/>
  <c r="G21" i="3"/>
  <c r="G29" i="3"/>
  <c r="G20" i="3"/>
  <c r="G14" i="3"/>
  <c r="G19" i="3"/>
  <c r="G13" i="3"/>
  <c r="G12" i="3"/>
  <c r="G4" i="3"/>
  <c r="G3" i="3"/>
  <c r="G1" i="3"/>
  <c r="G276" i="4"/>
  <c r="G275" i="4"/>
  <c r="G274" i="4"/>
  <c r="G273" i="4"/>
  <c r="G272" i="4"/>
  <c r="G271" i="4"/>
  <c r="G132" i="4"/>
  <c r="G131" i="4"/>
  <c r="G130" i="4"/>
  <c r="G129" i="4"/>
  <c r="G101" i="4"/>
  <c r="G100" i="4"/>
  <c r="G99" i="4"/>
  <c r="G98" i="4"/>
  <c r="G97" i="4"/>
  <c r="G96" i="4"/>
  <c r="A240" i="3" l="1"/>
  <c r="G17" i="3"/>
  <c r="G28" i="3"/>
  <c r="G23" i="3"/>
  <c r="G22" i="3" l="1"/>
  <c r="G27" i="3" l="1"/>
  <c r="G25" i="3" l="1"/>
  <c r="G18" i="3"/>
  <c r="G16" i="3"/>
  <c r="G24" i="3"/>
  <c r="G26" i="3"/>
</calcChain>
</file>

<file path=xl/sharedStrings.xml><?xml version="1.0" encoding="utf-8"?>
<sst xmlns="http://schemas.openxmlformats.org/spreadsheetml/2006/main" count="851" uniqueCount="423">
  <si>
    <t>Planting</t>
  </si>
  <si>
    <t>Fungicides</t>
  </si>
  <si>
    <t>Insecticides</t>
  </si>
  <si>
    <t>Harvest</t>
  </si>
  <si>
    <t>Removal of old trees</t>
  </si>
  <si>
    <t>/ha</t>
  </si>
  <si>
    <t>Trees</t>
  </si>
  <si>
    <t>/ML</t>
  </si>
  <si>
    <t>Urea</t>
  </si>
  <si>
    <t>Ripping</t>
  </si>
  <si>
    <t>/hr</t>
  </si>
  <si>
    <t>Surveying</t>
  </si>
  <si>
    <t>Tree guards</t>
  </si>
  <si>
    <t>each</t>
  </si>
  <si>
    <t>Levies</t>
  </si>
  <si>
    <t>Levelling</t>
  </si>
  <si>
    <t>Gypsum</t>
  </si>
  <si>
    <t>Cultivating</t>
  </si>
  <si>
    <t>Discing</t>
  </si>
  <si>
    <t>Row mounding</t>
  </si>
  <si>
    <t>Wind breaks</t>
  </si>
  <si>
    <t>Year</t>
  </si>
  <si>
    <t>Sunraysia</t>
  </si>
  <si>
    <t>Central Coast</t>
  </si>
  <si>
    <t>Date</t>
  </si>
  <si>
    <t>/</t>
  </si>
  <si>
    <t>ha</t>
  </si>
  <si>
    <t>analysis</t>
  </si>
  <si>
    <t>Mandarin</t>
  </si>
  <si>
    <t>Orange</t>
  </si>
  <si>
    <t>Picking</t>
  </si>
  <si>
    <t>min/tree</t>
  </si>
  <si>
    <t>Cartage</t>
  </si>
  <si>
    <t>Herbicides</t>
  </si>
  <si>
    <t>Crop Management Sprays</t>
  </si>
  <si>
    <t>Fertiliser Price List</t>
  </si>
  <si>
    <t>Active</t>
  </si>
  <si>
    <t>Container</t>
  </si>
  <si>
    <t>size</t>
  </si>
  <si>
    <t>Price</t>
  </si>
  <si>
    <t>$/kg or $/l</t>
  </si>
  <si>
    <t>kg</t>
  </si>
  <si>
    <t>1</t>
  </si>
  <si>
    <t>Carbaryl</t>
  </si>
  <si>
    <t>Maldison</t>
  </si>
  <si>
    <t>Zineb</t>
  </si>
  <si>
    <t>Double super</t>
  </si>
  <si>
    <t>Bio Control (Aphytis)</t>
  </si>
  <si>
    <t>release</t>
  </si>
  <si>
    <t>Lime</t>
  </si>
  <si>
    <t>ZM (foliar)</t>
  </si>
  <si>
    <t>25</t>
  </si>
  <si>
    <t>ZM (foliar liquid)</t>
  </si>
  <si>
    <t>L</t>
  </si>
  <si>
    <t>Hand Pruning</t>
  </si>
  <si>
    <t>Cartage &amp; Bin Hire</t>
  </si>
  <si>
    <t>Machine</t>
  </si>
  <si>
    <t>Dwarf buds</t>
  </si>
  <si>
    <t>Contract budding</t>
  </si>
  <si>
    <t>$/kg,t or l</t>
  </si>
  <si>
    <t>Container or unit</t>
  </si>
  <si>
    <t>tree</t>
  </si>
  <si>
    <t>bud</t>
  </si>
  <si>
    <t>Land</t>
  </si>
  <si>
    <t>Equipment</t>
  </si>
  <si>
    <t>Water licence</t>
  </si>
  <si>
    <t>Drip irrigation head works (shed, pump etc)</t>
  </si>
  <si>
    <t>Micro spray irrigation system (sprinkler, pipe etc)</t>
  </si>
  <si>
    <t>Micro spray head works (shed, pump etc)</t>
  </si>
  <si>
    <t>Scheduling Equipment</t>
  </si>
  <si>
    <t>Pegging - cnt. labour</t>
  </si>
  <si>
    <t>Sod culture (seed &amp; contract sowing)</t>
  </si>
  <si>
    <t>Operation</t>
  </si>
  <si>
    <t>Casual Labour</t>
  </si>
  <si>
    <t>FARM BUDGET HANDBOOK - CITRUS</t>
  </si>
  <si>
    <t>Drip irrigation system (lines, pipe etc)</t>
  </si>
  <si>
    <t>Miscellaneous</t>
  </si>
  <si>
    <t>White Paint</t>
  </si>
  <si>
    <t>Reworking</t>
  </si>
  <si>
    <t>Bud Sticks</t>
  </si>
  <si>
    <t>stick</t>
  </si>
  <si>
    <t>Removal of irrigation lines</t>
  </si>
  <si>
    <t>Install irrigation lines</t>
  </si>
  <si>
    <t>coomealla</t>
  </si>
  <si>
    <t>ALWAYS READ THE LABEL</t>
  </si>
  <si>
    <t>Copyright Protection.</t>
  </si>
  <si>
    <t>© The State of New South Wales</t>
  </si>
  <si>
    <t>Contacts for difficulties or suggestions:</t>
  </si>
  <si>
    <t>Steven Falivene</t>
  </si>
  <si>
    <t>NSW Agriculture</t>
  </si>
  <si>
    <t>Box 62</t>
  </si>
  <si>
    <t>Dareton, NSW  2717</t>
  </si>
  <si>
    <t>Ph 03 50274409</t>
  </si>
  <si>
    <t>Fax 03 50 274319</t>
  </si>
  <si>
    <t>Version:</t>
  </si>
  <si>
    <t>Print Date:</t>
  </si>
  <si>
    <t>/T</t>
  </si>
  <si>
    <t>Albedo Spray</t>
  </si>
  <si>
    <t>Contract sod 1 (sow &amp; seed)</t>
  </si>
  <si>
    <t>Contract sod 2 (sow &amp; seed)</t>
  </si>
  <si>
    <t>Urea (Low Bi)</t>
  </si>
  <si>
    <t>NthW NSW</t>
  </si>
  <si>
    <t>advisers in making management and orchard development decisions and are based on</t>
  </si>
  <si>
    <t xml:space="preserve">the best information available at the time of development of the spreadsheets.  </t>
  </si>
  <si>
    <t>However the outcomes provided by the spreadsheets to orchardists will be limited in</t>
  </si>
  <si>
    <t>their applicability to individual farm enterprises by a number of parameters including</t>
  </si>
  <si>
    <t>the limitations of the spreadsheet itself, the reliability of the data entered into the</t>
  </si>
  <si>
    <t xml:space="preserve">spreadsheets from the farm and unforeseen changes in economic conditions.  </t>
  </si>
  <si>
    <t xml:space="preserve">These spreadsheets are not a substitute for professional financial and cultural advice.  </t>
  </si>
  <si>
    <t>Farmers are advised to obtain independent financial and cultural advice before</t>
  </si>
  <si>
    <t>making any major decisions based on the outcomes of the spreadsheets.</t>
  </si>
  <si>
    <t>These spreadsheets are made available on the understanding that the State of New</t>
  </si>
  <si>
    <t>South Wales, their respective servants and agents accept no responsibility for any</t>
  </si>
  <si>
    <t>person, acting on, or relying on, or upon any opinion, advice or representation</t>
  </si>
  <si>
    <t>whether expressed or implied by outcomes of the spreadsheets, and disclaim all</t>
  </si>
  <si>
    <t>liability for any loss, damage, cost or expense incurred or arising by reason of any</t>
  </si>
  <si>
    <t>person using or relying on the outcomes of the spreadsheets or by reason or by any</t>
  </si>
  <si>
    <t>error, omission, defect or mis-statement (whether such error, omission or mis-</t>
  </si>
  <si>
    <t>statement is caused by or arises from negligence, lack of care or otherwise).</t>
  </si>
  <si>
    <t xml:space="preserve">The product trade names used in this publication are supplied on the understanding </t>
  </si>
  <si>
    <t xml:space="preserve">that no preference between equivalent products is intended and that the inclusion of a </t>
  </si>
  <si>
    <t>product from another manufacturer.</t>
  </si>
  <si>
    <t xml:space="preserve">Users of agricultural (or veterinary) chemical products must always read the label and </t>
  </si>
  <si>
    <t xml:space="preserve">any Permit before using the product, and strictly comply with the directions on the </t>
  </si>
  <si>
    <t xml:space="preserve">label and the conditions of any Permit. Users are not absolved from compliance with </t>
  </si>
  <si>
    <t xml:space="preserve">the directions on the label or the conditions of the permit by reason of any statement </t>
  </si>
  <si>
    <t>made or not made in this publication/excel spreadsheet.</t>
  </si>
  <si>
    <t>No parts of this publication/excel spreadsheet can be used for sale, rental, part of</t>
  </si>
  <si>
    <t>another program or promotional package, used to develop another publication,</t>
  </si>
  <si>
    <t xml:space="preserve">commercially by consultants or financial advisers without prior consent of the author.  </t>
  </si>
  <si>
    <t>A special licensing arrangement is available for commercial users.</t>
  </si>
  <si>
    <t>NOTE:  This calculation spreadsheet has been developed by NSW</t>
  </si>
  <si>
    <t>Agriculture for private use.  The user of this spreadsheet has made their</t>
  </si>
  <si>
    <t>own assumptions in entering inputs into the spreadsheet (ie. prices,</t>
  </si>
  <si>
    <t>yields, cultural practices, etc) to generate these outcomes.  NSW</t>
  </si>
  <si>
    <t>Agriculture does not accept any responsibility for the applicability of the</t>
  </si>
  <si>
    <t>outcomes of the model to the individual orchardist’s situation.</t>
  </si>
  <si>
    <t>Orchardists should rely on their own independent advice before taking</t>
  </si>
  <si>
    <t>action based on the outcomes derived from this model.</t>
  </si>
  <si>
    <t xml:space="preserve">Please click on the Disclaimer Sheet to read the full disclaimer </t>
  </si>
  <si>
    <t>and copyright statement applying to each of these spreadsheets</t>
  </si>
  <si>
    <t>Iron chelate (liquid)</t>
  </si>
  <si>
    <t>Iron chelate (powder)</t>
  </si>
  <si>
    <t>Zinc Sulphate</t>
  </si>
  <si>
    <t>MAP</t>
  </si>
  <si>
    <t>DAP</t>
  </si>
  <si>
    <t>Pirimicarb</t>
  </si>
  <si>
    <t>Dolomite</t>
  </si>
  <si>
    <t>Benomyl</t>
  </si>
  <si>
    <t>EDTA 9%, 6L/ha</t>
  </si>
  <si>
    <t>500g/L</t>
  </si>
  <si>
    <t>500g/kg</t>
  </si>
  <si>
    <t xml:space="preserve">100g/L </t>
  </si>
  <si>
    <t>60g/kg FeEDTA</t>
  </si>
  <si>
    <t>750g/kg</t>
  </si>
  <si>
    <t>Ethephon</t>
  </si>
  <si>
    <t>17% Zn &amp; Mn, 2kg/1000L</t>
  </si>
  <si>
    <t>7%Zn 7%Mn, 20L/ha</t>
  </si>
  <si>
    <t>480g/L</t>
  </si>
  <si>
    <t>Shire rates, insurance, telephone, accountancy etc</t>
  </si>
  <si>
    <t>Implement</t>
  </si>
  <si>
    <t>Tractor</t>
  </si>
  <si>
    <t>Total</t>
  </si>
  <si>
    <t>Cultivation 1</t>
  </si>
  <si>
    <t>Cultivation 2</t>
  </si>
  <si>
    <t>Instructions = Change yellow cells to affect longterm cashflow sheet</t>
  </si>
  <si>
    <t>Slasher</t>
  </si>
  <si>
    <t>Cultivation tynes</t>
  </si>
  <si>
    <t>Fertiliser Spinner</t>
  </si>
  <si>
    <t>Oscillating boom sprayer</t>
  </si>
  <si>
    <t>Standing</t>
  </si>
  <si>
    <t>*</t>
  </si>
  <si>
    <t>m</t>
  </si>
  <si>
    <t>c</t>
  </si>
  <si>
    <t>*c</t>
  </si>
  <si>
    <t>a</t>
  </si>
  <si>
    <t>s</t>
  </si>
  <si>
    <t>UAN</t>
  </si>
  <si>
    <t>Ctrace</t>
  </si>
  <si>
    <t>Fertigation</t>
  </si>
  <si>
    <t>Irrigation management</t>
  </si>
  <si>
    <t>hr/block</t>
  </si>
  <si>
    <t>Crop management</t>
  </si>
  <si>
    <t>Chipping</t>
  </si>
  <si>
    <t>Methiocarb</t>
  </si>
  <si>
    <t>Abamectin</t>
  </si>
  <si>
    <t>18g/L</t>
  </si>
  <si>
    <t>Imidacloprid</t>
  </si>
  <si>
    <t>Cyhalothrin</t>
  </si>
  <si>
    <t>GA (liquid)</t>
  </si>
  <si>
    <t>800g/kg</t>
  </si>
  <si>
    <t>135 g/L &amp; 115 g/L</t>
  </si>
  <si>
    <t>Paraquat/Diquat</t>
  </si>
  <si>
    <t>Orchard Mix 13:5:7:15</t>
  </si>
  <si>
    <t>Nitrophoska 12:5.2:14</t>
  </si>
  <si>
    <t>Ralex®</t>
  </si>
  <si>
    <t>Corasil®</t>
  </si>
  <si>
    <t>Tops</t>
  </si>
  <si>
    <t>Glufosinate-ammonium</t>
  </si>
  <si>
    <t>Chlorpyrifos</t>
  </si>
  <si>
    <t>Simazine</t>
  </si>
  <si>
    <t>900g/kg</t>
  </si>
  <si>
    <t>2" thick wood</t>
  </si>
  <si>
    <t>orchard spray tower cost $25, 000  @ 2000L water per ha</t>
  </si>
  <si>
    <t xml:space="preserve"> Kubota ATV, continual stream, double side boom</t>
  </si>
  <si>
    <t>Cling spray</t>
  </si>
  <si>
    <t>Wetter</t>
  </si>
  <si>
    <t>Agral @ 12ml/100</t>
  </si>
  <si>
    <t>Clothianidin</t>
  </si>
  <si>
    <t>Cyantraniliprole</t>
  </si>
  <si>
    <t>e.g. Samuri</t>
  </si>
  <si>
    <t>e.g. Exirel</t>
  </si>
  <si>
    <t>Pyriproxyfen</t>
  </si>
  <si>
    <t>e.g. Admiral</t>
  </si>
  <si>
    <t>350g/L, e.g. Confidor</t>
  </si>
  <si>
    <t>e.g. Matador</t>
  </si>
  <si>
    <t>Spinetoram</t>
  </si>
  <si>
    <t>e.g. Success neo</t>
  </si>
  <si>
    <t>Spirotetramat</t>
  </si>
  <si>
    <t>e.g. Movento</t>
  </si>
  <si>
    <t>Sulfoxaflor</t>
  </si>
  <si>
    <t>e.g. Transform</t>
  </si>
  <si>
    <t>Thiamethoxam</t>
  </si>
  <si>
    <t>e.g. Actara</t>
  </si>
  <si>
    <t>200g/L e.g. Basta</t>
  </si>
  <si>
    <t>Pendimethalin</t>
  </si>
  <si>
    <t>e.g. Stomp</t>
  </si>
  <si>
    <t>Amitrol</t>
  </si>
  <si>
    <t>Bromacil</t>
  </si>
  <si>
    <t>Carfentrazone</t>
  </si>
  <si>
    <t>e.g. Hammer</t>
  </si>
  <si>
    <t>Diquat</t>
  </si>
  <si>
    <t>Fusilade</t>
  </si>
  <si>
    <t>Haloxyfop</t>
  </si>
  <si>
    <t>e.g. Verdict</t>
  </si>
  <si>
    <t>Norflurazon</t>
  </si>
  <si>
    <t>e.g. Zoliar</t>
  </si>
  <si>
    <t>Oxyfluorfen</t>
  </si>
  <si>
    <t>Paraquat</t>
  </si>
  <si>
    <t>Saflufenacil</t>
  </si>
  <si>
    <t>e.g. Sharpen</t>
  </si>
  <si>
    <t>e.g. Calbedo</t>
  </si>
  <si>
    <t>NSW DPI</t>
  </si>
  <si>
    <t>Electrostatic sprayer</t>
  </si>
  <si>
    <t>Disclaimer - NSW Department of Primary Industries Budget Spreadsheets</t>
  </si>
  <si>
    <t>ZM (foliar 17% Zn &amp; Mn)</t>
  </si>
  <si>
    <t>Glyphosate 450g/L</t>
  </si>
  <si>
    <t>Wetter (Agral)</t>
  </si>
  <si>
    <t>Wetter (Vitiwet)</t>
  </si>
  <si>
    <t>Buffer (Primabuff)</t>
  </si>
  <si>
    <t>Wetter (Hasten)</t>
  </si>
  <si>
    <t>Wetter (Li700)</t>
  </si>
  <si>
    <t>G.A. (40% granular)</t>
  </si>
  <si>
    <t>Commentts</t>
  </si>
  <si>
    <t>Mulching (med)</t>
  </si>
  <si>
    <t>Mulching (slow)</t>
  </si>
  <si>
    <t>Mulching (fast)</t>
  </si>
  <si>
    <t>Low volume i.e. 1500L/ha: foliar nutrients</t>
  </si>
  <si>
    <t>1 km/hr :first pass reverse high level</t>
  </si>
  <si>
    <t>3km/hr: light mulching of skirtings</t>
  </si>
  <si>
    <t>2 km/hr: first pass of light pruning or second pass moderate pruning</t>
  </si>
  <si>
    <t>High volume e.g. 6000 L/ha : oil or GA - 2km</t>
  </si>
  <si>
    <t>Med volume i.e. 3500 L/ha: insecticide: 5km/hr</t>
  </si>
  <si>
    <t>Oil Spray: high grade</t>
  </si>
  <si>
    <t>Oil Spray: med grade</t>
  </si>
  <si>
    <t>e.g. Summer oil</t>
  </si>
  <si>
    <t>e.g. BioPest</t>
  </si>
  <si>
    <t>Sod sowing</t>
  </si>
  <si>
    <t>Kaolin (Sur)</t>
  </si>
  <si>
    <t>Kaolin (Scr)</t>
  </si>
  <si>
    <t>Sticker</t>
  </si>
  <si>
    <t>e.g. Bond</t>
  </si>
  <si>
    <t>e.g. Screen®</t>
  </si>
  <si>
    <t>e.g. Surround®</t>
  </si>
  <si>
    <t>Muriate of potash</t>
  </si>
  <si>
    <t>Manganese sulphate</t>
  </si>
  <si>
    <t>Potassium nitrate</t>
  </si>
  <si>
    <t>Potassium sulphate</t>
  </si>
  <si>
    <t>Single super</t>
  </si>
  <si>
    <t>Triple super</t>
  </si>
  <si>
    <t>Trunk band sprayer</t>
  </si>
  <si>
    <t>Buffer (Agribuffa)</t>
  </si>
  <si>
    <t>Access fee (45% of 14ML/ha entitlement)</t>
  </si>
  <si>
    <t>Fixed levies &amp; fees</t>
  </si>
  <si>
    <t>other</t>
  </si>
  <si>
    <t>Usage above 45% of entitlement</t>
  </si>
  <si>
    <t>Mechanical skirting  (slow)</t>
  </si>
  <si>
    <t>Mechanical skirting  (med)</t>
  </si>
  <si>
    <t>Mechanical skirting  (fast)</t>
  </si>
  <si>
    <t>e.g. Drape net 12m wide</t>
  </si>
  <si>
    <t>Bee exl. net install &amp; remove</t>
  </si>
  <si>
    <t>Full cover netting</t>
  </si>
  <si>
    <t>Bee excl. net</t>
  </si>
  <si>
    <t>Usage</t>
  </si>
  <si>
    <t>Fixed</t>
  </si>
  <si>
    <t>Iron EDHHA</t>
  </si>
  <si>
    <t>Compost</t>
  </si>
  <si>
    <t>Manure</t>
  </si>
  <si>
    <t>5% iron</t>
  </si>
  <si>
    <t>e.g. Meta</t>
  </si>
  <si>
    <t>e.g. Metarex</t>
  </si>
  <si>
    <t>e.g. Mesurol</t>
  </si>
  <si>
    <t>FARM BUDGET HANDBOOK 2016 - CITRUS</t>
  </si>
  <si>
    <t>Phosphonic acid 600g</t>
  </si>
  <si>
    <t>600g/L active</t>
  </si>
  <si>
    <t>e.g. Hymal</t>
  </si>
  <si>
    <t>Maldison (1150g)</t>
  </si>
  <si>
    <t>Yeast autolysate 2</t>
  </si>
  <si>
    <t>e.g. Fruit fly lure</t>
  </si>
  <si>
    <t>Thickener F.F. lure</t>
  </si>
  <si>
    <t>e.g. Hym-lure</t>
  </si>
  <si>
    <t>Yeast autolysate 1</t>
  </si>
  <si>
    <t>e.g. Goal, Striker</t>
  </si>
  <si>
    <t>Herbicide boom</t>
  </si>
  <si>
    <t>Airblast tower sprayer</t>
  </si>
  <si>
    <t>Multihead fan sprayer</t>
  </si>
  <si>
    <t>Bee exl. net roller</t>
  </si>
  <si>
    <t>65hp tractor</t>
  </si>
  <si>
    <t>95hp tractor</t>
  </si>
  <si>
    <t>Blade skirter</t>
  </si>
  <si>
    <t>Mulcher PTO</t>
  </si>
  <si>
    <t>4WB+tank sprayer</t>
  </si>
  <si>
    <t>4 wheel bike (4WB)</t>
  </si>
  <si>
    <t>Check emitters</t>
  </si>
  <si>
    <t>Herbicide rows</t>
  </si>
  <si>
    <t>Ground fertilise</t>
  </si>
  <si>
    <t>Spot spray 4WB</t>
  </si>
  <si>
    <t>Trunk band spray (TBS)</t>
  </si>
  <si>
    <t>Mulching contract</t>
  </si>
  <si>
    <t>Hedging (one side, contract)</t>
  </si>
  <si>
    <t>Flumioxazin</t>
  </si>
  <si>
    <t xml:space="preserve"> e.g. Chateau</t>
  </si>
  <si>
    <t>Tractor operator</t>
  </si>
  <si>
    <t>Riverina</t>
  </si>
  <si>
    <t>Minimum access fee</t>
  </si>
  <si>
    <t>Sod seed</t>
  </si>
  <si>
    <t>e.g. seed oats</t>
  </si>
  <si>
    <t>Sod seeder</t>
  </si>
  <si>
    <t>Power usage</t>
  </si>
  <si>
    <t>Power service</t>
  </si>
  <si>
    <t>trap</t>
  </si>
  <si>
    <t>QFF trap monitoring</t>
  </si>
  <si>
    <t>e.g. Pirimor 500g/L</t>
  </si>
  <si>
    <t>Machinery &amp; other operations hrs/ha</t>
  </si>
  <si>
    <t>Physical resources</t>
  </si>
  <si>
    <t>Overhead &amp; fixed costs</t>
  </si>
  <si>
    <t>Casual labour</t>
  </si>
  <si>
    <t>Land preparation</t>
  </si>
  <si>
    <t>Irrigation system</t>
  </si>
  <si>
    <t>Planting &amp; reworking</t>
  </si>
  <si>
    <t>Irrigation rates</t>
  </si>
  <si>
    <t>Crop management &amp; pruning</t>
  </si>
  <si>
    <t>Fork &amp; ladders</t>
  </si>
  <si>
    <t>Bin trailer &amp; ladders</t>
  </si>
  <si>
    <t>Bin trailer 0.3 per ha, $1500 new, maintenance $50/year, 6.7 hr per ha = $7.50, ladder $80/ha = $12</t>
  </si>
  <si>
    <t>Ladder placement</t>
  </si>
  <si>
    <t>Bin placement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</si>
  <si>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hrs/T</t>
    </r>
  </si>
  <si>
    <t>Tractor &amp; machinery operating costs</t>
  </si>
  <si>
    <t>Pump &amp; irrigation maintenance</t>
  </si>
  <si>
    <t>Includes contract labour to flush lines twice per year</t>
  </si>
  <si>
    <t>Assume spent 1hr for 3ha of setting up and mixing fertilisers</t>
  </si>
  <si>
    <t>Assume $400 fertigation pump maintenance and $50 for electricity for 20ha = ~ $23/ha</t>
  </si>
  <si>
    <t>/2ha</t>
  </si>
  <si>
    <t>Isoxaben</t>
  </si>
  <si>
    <t>e.g. Gallery</t>
  </si>
  <si>
    <t>Oryzalin</t>
  </si>
  <si>
    <t>e.g. Surflan</t>
  </si>
  <si>
    <t>Isomate</t>
  </si>
  <si>
    <t>LBAM mating disruption</t>
  </si>
  <si>
    <t>tie</t>
  </si>
  <si>
    <t>Sub mains</t>
  </si>
  <si>
    <t>Ripper tyne</t>
  </si>
  <si>
    <t>Azoxystrobin</t>
  </si>
  <si>
    <t>250g/L active</t>
  </si>
  <si>
    <t>Magnesium sulphate</t>
  </si>
  <si>
    <t>Magnesium nitrate</t>
  </si>
  <si>
    <t>Debris removal (sticks, broken roots)</t>
  </si>
  <si>
    <t>Root/stump pulling</t>
  </si>
  <si>
    <t>h</t>
  </si>
  <si>
    <t>h/ha</t>
  </si>
  <si>
    <t>ml</t>
  </si>
  <si>
    <t>t</t>
  </si>
  <si>
    <t>$/h</t>
  </si>
  <si>
    <t>/t</t>
  </si>
  <si>
    <t>    NSW Agriculture (2018)</t>
  </si>
  <si>
    <t>h/trap</t>
  </si>
  <si>
    <t>h/block</t>
  </si>
  <si>
    <t>Osc. boom (2km/h)</t>
  </si>
  <si>
    <t>Osc. boom (4km/h)</t>
  </si>
  <si>
    <t>Osc. boom (6km/h)</t>
  </si>
  <si>
    <t>Spray (4km/h)</t>
  </si>
  <si>
    <t>Spray (6km/h)</t>
  </si>
  <si>
    <t>Spray (2km/h)</t>
  </si>
  <si>
    <t>Mech. skirting (contract)</t>
  </si>
  <si>
    <t>Mech. topping (contract)</t>
  </si>
  <si>
    <t>Hedging heavy (one side, contract)</t>
  </si>
  <si>
    <t>Hand fruit thinning</t>
  </si>
  <si>
    <t>Contract prune 1</t>
  </si>
  <si>
    <t>Contract prune 2</t>
  </si>
  <si>
    <t>Contract prune 3</t>
  </si>
  <si>
    <t>Pest monitoring</t>
  </si>
  <si>
    <t>Leaf analysis</t>
  </si>
  <si>
    <t>Total water levies</t>
  </si>
  <si>
    <t>Contract planting</t>
  </si>
  <si>
    <t>Snail bait (15g Metaldehyde)</t>
  </si>
  <si>
    <t>Snail bait (50g Metaldehyde)</t>
  </si>
  <si>
    <t>Snail bait (Fe)</t>
  </si>
  <si>
    <t>Snail bait (Methiocarb)</t>
  </si>
  <si>
    <t>Copper oxychloride</t>
  </si>
  <si>
    <t>Copper sulfate</t>
  </si>
  <si>
    <t>Cuprous oxide</t>
  </si>
  <si>
    <t>Copper hydroxide</t>
  </si>
  <si>
    <t>Ammonium nitrate</t>
  </si>
  <si>
    <t>Calcium nitrate</t>
  </si>
  <si>
    <t>Citrus mix 12:3:3</t>
  </si>
  <si>
    <t>Bait spray</t>
  </si>
  <si>
    <t>Sod mowing</t>
  </si>
  <si>
    <t>(5-18)</t>
  </si>
  <si>
    <t>    NSW DPI (2018)</t>
  </si>
  <si>
    <t>Email – steven.falivene@dpi.nsw.gov.au</t>
  </si>
  <si>
    <t>These spreadsheets are provided by NSW DPI to assist citrus orchardists and</t>
  </si>
  <si>
    <t xml:space="preserve">product does not imply endorsement by NSW DPI over any other equivalent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</si>
</sst>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$&quot;#,##0.00"/>
    <numFmt numFmtId="165" formatCode="#,##0.0"/>
    <numFmt numFmtId="166" formatCode="&quot;$&quot;#,##0"/>
    <numFmt numFmtId="167" formatCode="0.0"/>
    <numFmt numFmtId="168" formatCode="&quot;$&quot;#,##0.0"/>
    <numFmt numFmtId="169" formatCode="mmmmm\-yy"/>
    <numFmt numFmtId="170" formatCode="d/mm/yy;@"/>
  </numFmts>
  <fonts count="25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b/>
      <u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4"/>
      <color indexed="57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6"/>
      <name val="Verdana"/>
      <family val="2"/>
    </font>
    <font>
      <sz val="11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2" borderId="0" xfId="1" applyFont="1" applyFill="1"/>
    <xf numFmtId="0" fontId="6" fillId="0" borderId="0" xfId="1" applyFont="1"/>
    <xf numFmtId="0" fontId="3" fillId="2" borderId="0" xfId="1" applyFont="1" applyFill="1" applyAlignment="1">
      <alignment horizontal="right"/>
    </xf>
    <xf numFmtId="0" fontId="3" fillId="2" borderId="0" xfId="1" applyFont="1" applyFill="1" applyAlignment="1">
      <alignment horizontal="left"/>
    </xf>
    <xf numFmtId="0" fontId="6" fillId="2" borderId="1" xfId="1" applyFont="1" applyFill="1" applyBorder="1"/>
    <xf numFmtId="0" fontId="6" fillId="2" borderId="0" xfId="1" applyFont="1" applyFill="1"/>
    <xf numFmtId="0" fontId="3" fillId="0" borderId="0" xfId="1" applyFont="1"/>
    <xf numFmtId="164" fontId="6" fillId="2" borderId="0" xfId="1" applyNumberFormat="1" applyFont="1" applyFill="1"/>
    <xf numFmtId="0" fontId="6" fillId="2" borderId="1" xfId="1" applyFont="1" applyFill="1" applyBorder="1" applyAlignment="1">
      <alignment horizontal="center" wrapText="1"/>
    </xf>
    <xf numFmtId="0" fontId="8" fillId="2" borderId="0" xfId="1" applyFont="1" applyFill="1"/>
    <xf numFmtId="0" fontId="7" fillId="2" borderId="0" xfId="1" applyFont="1" applyFill="1" applyBorder="1" applyAlignment="1">
      <alignment horizontal="center" wrapText="1"/>
    </xf>
    <xf numFmtId="0" fontId="6" fillId="2" borderId="0" xfId="1" applyFont="1" applyFill="1" applyBorder="1" applyAlignment="1">
      <alignment horizontal="center" wrapText="1"/>
    </xf>
    <xf numFmtId="0" fontId="6" fillId="2" borderId="0" xfId="1" applyFont="1" applyFill="1" applyBorder="1"/>
    <xf numFmtId="0" fontId="6" fillId="0" borderId="0" xfId="1" applyFont="1" applyBorder="1"/>
    <xf numFmtId="0" fontId="6" fillId="0" borderId="0" xfId="1" applyFont="1" applyBorder="1" applyAlignment="1">
      <alignment horizontal="center"/>
    </xf>
    <xf numFmtId="0" fontId="6" fillId="2" borderId="0" xfId="1" applyFont="1" applyFill="1" applyBorder="1" applyAlignment="1">
      <alignment horizontal="left" wrapText="1"/>
    </xf>
    <xf numFmtId="0" fontId="6" fillId="2" borderId="0" xfId="1" applyFont="1" applyFill="1" applyAlignment="1">
      <alignment horizontal="right"/>
    </xf>
    <xf numFmtId="0" fontId="8" fillId="2" borderId="0" xfId="1" applyFont="1" applyFill="1" applyBorder="1" applyAlignment="1">
      <alignment horizontal="left" wrapText="1"/>
    </xf>
    <xf numFmtId="0" fontId="8" fillId="2" borderId="0" xfId="1" applyFont="1" applyFill="1" applyBorder="1" applyAlignment="1">
      <alignment horizontal="center" wrapText="1"/>
    </xf>
    <xf numFmtId="0" fontId="6" fillId="2" borderId="0" xfId="1" applyFont="1" applyFill="1" applyBorder="1" applyAlignment="1">
      <alignment horizontal="right" wrapText="1"/>
    </xf>
    <xf numFmtId="169" fontId="6" fillId="0" borderId="0" xfId="1" applyNumberFormat="1" applyFont="1"/>
    <xf numFmtId="0" fontId="6" fillId="0" borderId="0" xfId="1" applyFont="1" applyAlignment="1">
      <alignment horizontal="right"/>
    </xf>
    <xf numFmtId="168" fontId="6" fillId="0" borderId="0" xfId="1" applyNumberFormat="1" applyFont="1"/>
    <xf numFmtId="0" fontId="6" fillId="0" borderId="2" xfId="1" applyFont="1" applyBorder="1"/>
    <xf numFmtId="0" fontId="6" fillId="0" borderId="2" xfId="1" applyFont="1" applyBorder="1" applyAlignment="1">
      <alignment horizontal="right"/>
    </xf>
    <xf numFmtId="169" fontId="6" fillId="0" borderId="2" xfId="1" applyNumberFormat="1" applyFont="1" applyBorder="1"/>
    <xf numFmtId="0" fontId="6" fillId="0" borderId="3" xfId="1" applyFont="1" applyBorder="1"/>
    <xf numFmtId="168" fontId="6" fillId="0" borderId="2" xfId="1" applyNumberFormat="1" applyFont="1" applyBorder="1"/>
    <xf numFmtId="0" fontId="6" fillId="0" borderId="4" xfId="1" applyFont="1" applyBorder="1"/>
    <xf numFmtId="0" fontId="6" fillId="0" borderId="6" xfId="1" applyFont="1" applyBorder="1"/>
    <xf numFmtId="0" fontId="6" fillId="0" borderId="4" xfId="1" applyFont="1" applyBorder="1" applyAlignment="1">
      <alignment horizontal="left"/>
    </xf>
    <xf numFmtId="169" fontId="6" fillId="0" borderId="6" xfId="1" applyNumberFormat="1" applyFont="1" applyBorder="1"/>
    <xf numFmtId="0" fontId="6" fillId="0" borderId="7" xfId="1" applyFont="1" applyBorder="1"/>
    <xf numFmtId="0" fontId="6" fillId="0" borderId="3" xfId="1" applyFont="1" applyBorder="1" applyAlignment="1">
      <alignment horizontal="left"/>
    </xf>
    <xf numFmtId="168" fontId="6" fillId="0" borderId="8" xfId="1" applyNumberFormat="1" applyFont="1" applyBorder="1"/>
    <xf numFmtId="169" fontId="6" fillId="0" borderId="9" xfId="1" applyNumberFormat="1" applyFont="1" applyBorder="1"/>
    <xf numFmtId="169" fontId="6" fillId="0" borderId="0" xfId="1" applyNumberFormat="1" applyFont="1" applyBorder="1"/>
    <xf numFmtId="0" fontId="6" fillId="0" borderId="9" xfId="1" applyFont="1" applyBorder="1"/>
    <xf numFmtId="0" fontId="6" fillId="0" borderId="8" xfId="1" applyFont="1" applyBorder="1" applyAlignment="1">
      <alignment horizontal="left"/>
    </xf>
    <xf numFmtId="0" fontId="6" fillId="0" borderId="1" xfId="1" applyFont="1" applyBorder="1"/>
    <xf numFmtId="0" fontId="4" fillId="0" borderId="1" xfId="0" applyFont="1" applyBorder="1"/>
    <xf numFmtId="0" fontId="7" fillId="0" borderId="1" xfId="0" applyFont="1" applyBorder="1"/>
    <xf numFmtId="0" fontId="0" fillId="0" borderId="0" xfId="0" applyAlignment="1">
      <alignment horizontal="left"/>
    </xf>
    <xf numFmtId="0" fontId="6" fillId="0" borderId="0" xfId="1" applyFont="1" applyAlignment="1">
      <alignment horizontal="left"/>
    </xf>
    <xf numFmtId="164" fontId="9" fillId="2" borderId="0" xfId="1" applyNumberFormat="1" applyFont="1" applyFill="1"/>
    <xf numFmtId="0" fontId="8" fillId="2" borderId="1" xfId="1" applyFont="1" applyFill="1" applyBorder="1"/>
    <xf numFmtId="0" fontId="8" fillId="2" borderId="0" xfId="1" applyFont="1" applyFill="1" applyAlignment="1">
      <alignment horizontal="right"/>
    </xf>
    <xf numFmtId="164" fontId="8" fillId="2" borderId="0" xfId="1" applyNumberFormat="1" applyFont="1" applyFill="1"/>
    <xf numFmtId="0" fontId="8" fillId="0" borderId="0" xfId="1" applyFont="1"/>
    <xf numFmtId="0" fontId="10" fillId="0" borderId="0" xfId="1" applyFont="1" applyBorder="1" applyAlignment="1">
      <alignment horizontal="center"/>
    </xf>
    <xf numFmtId="0" fontId="10" fillId="0" borderId="2" xfId="1" applyFont="1" applyBorder="1"/>
    <xf numFmtId="0" fontId="10" fillId="0" borderId="0" xfId="1" applyFont="1" applyBorder="1"/>
    <xf numFmtId="0" fontId="10" fillId="0" borderId="0" xfId="1" applyFont="1" applyBorder="1" applyAlignment="1">
      <alignment horizontal="left"/>
    </xf>
    <xf numFmtId="0" fontId="10" fillId="0" borderId="5" xfId="1" applyFont="1" applyBorder="1"/>
    <xf numFmtId="168" fontId="6" fillId="0" borderId="4" xfId="1" applyNumberFormat="1" applyFont="1" applyBorder="1"/>
    <xf numFmtId="0" fontId="11" fillId="0" borderId="8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164" fontId="8" fillId="0" borderId="2" xfId="1" applyNumberFormat="1" applyFont="1" applyBorder="1"/>
    <xf numFmtId="0" fontId="6" fillId="0" borderId="0" xfId="0" applyFont="1"/>
    <xf numFmtId="0" fontId="8" fillId="0" borderId="0" xfId="0" applyFont="1"/>
    <xf numFmtId="0" fontId="7" fillId="0" borderId="1" xfId="0" applyFont="1" applyBorder="1" applyAlignment="1">
      <alignment horizontal="left"/>
    </xf>
    <xf numFmtId="0" fontId="6" fillId="0" borderId="0" xfId="1" applyFont="1" applyAlignment="1">
      <alignment horizontal="center"/>
    </xf>
    <xf numFmtId="164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0" fontId="6" fillId="3" borderId="3" xfId="1" applyFont="1" applyFill="1" applyBorder="1" applyAlignment="1" applyProtection="1">
      <alignment horizontal="right"/>
      <protection locked="0"/>
    </xf>
    <xf numFmtId="0" fontId="6" fillId="3" borderId="7" xfId="1" applyFont="1" applyFill="1" applyBorder="1" applyProtection="1">
      <protection locked="0"/>
    </xf>
    <xf numFmtId="0" fontId="6" fillId="3" borderId="8" xfId="1" applyFont="1" applyFill="1" applyBorder="1" applyAlignment="1" applyProtection="1">
      <alignment horizontal="right"/>
      <protection locked="0"/>
    </xf>
    <xf numFmtId="0" fontId="6" fillId="3" borderId="9" xfId="1" applyFont="1" applyFill="1" applyBorder="1" applyProtection="1">
      <protection locked="0"/>
    </xf>
    <xf numFmtId="0" fontId="6" fillId="3" borderId="3" xfId="1" applyFont="1" applyFill="1" applyBorder="1" applyProtection="1">
      <protection locked="0"/>
    </xf>
    <xf numFmtId="0" fontId="6" fillId="3" borderId="8" xfId="1" applyFont="1" applyFill="1" applyBorder="1" applyProtection="1">
      <protection locked="0"/>
    </xf>
    <xf numFmtId="168" fontId="6" fillId="3" borderId="3" xfId="1" applyNumberFormat="1" applyFont="1" applyFill="1" applyBorder="1" applyProtection="1">
      <protection locked="0"/>
    </xf>
    <xf numFmtId="168" fontId="6" fillId="3" borderId="8" xfId="1" applyNumberFormat="1" applyFont="1" applyFill="1" applyBorder="1" applyProtection="1">
      <protection locked="0"/>
    </xf>
    <xf numFmtId="169" fontId="6" fillId="3" borderId="7" xfId="1" applyNumberFormat="1" applyFont="1" applyFill="1" applyBorder="1" applyProtection="1">
      <protection locked="0"/>
    </xf>
    <xf numFmtId="169" fontId="6" fillId="3" borderId="9" xfId="1" applyNumberFormat="1" applyFont="1" applyFill="1" applyBorder="1" applyProtection="1">
      <protection locked="0"/>
    </xf>
    <xf numFmtId="0" fontId="6" fillId="3" borderId="0" xfId="1" applyFont="1" applyFill="1" applyProtection="1">
      <protection locked="0"/>
    </xf>
    <xf numFmtId="14" fontId="6" fillId="3" borderId="0" xfId="1" applyNumberFormat="1" applyFont="1" applyFill="1" applyProtection="1">
      <protection locked="0"/>
    </xf>
    <xf numFmtId="166" fontId="0" fillId="3" borderId="0" xfId="0" applyNumberFormat="1" applyFill="1" applyProtection="1">
      <protection locked="0"/>
    </xf>
    <xf numFmtId="164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0" fontId="0" fillId="3" borderId="0" xfId="0" applyFill="1" applyAlignment="1" applyProtection="1">
      <alignment horizontal="left"/>
      <protection locked="0"/>
    </xf>
    <xf numFmtId="164" fontId="6" fillId="3" borderId="0" xfId="1" applyNumberFormat="1" applyFont="1" applyFill="1" applyProtection="1">
      <protection locked="0"/>
    </xf>
    <xf numFmtId="0" fontId="6" fillId="3" borderId="0" xfId="1" applyFont="1" applyFill="1" applyBorder="1" applyProtection="1">
      <protection locked="0"/>
    </xf>
    <xf numFmtId="166" fontId="6" fillId="3" borderId="0" xfId="1" applyNumberFormat="1" applyFont="1" applyFill="1" applyBorder="1" applyAlignment="1" applyProtection="1">
      <alignment horizontal="right" wrapText="1"/>
      <protection locked="0"/>
    </xf>
    <xf numFmtId="164" fontId="3" fillId="3" borderId="0" xfId="1" applyNumberFormat="1" applyFont="1" applyFill="1" applyBorder="1" applyProtection="1">
      <protection locked="0"/>
    </xf>
    <xf numFmtId="164" fontId="3" fillId="3" borderId="0" xfId="1" applyNumberFormat="1" applyFont="1" applyFill="1" applyAlignment="1" applyProtection="1">
      <alignment horizontal="right"/>
      <protection locked="0"/>
    </xf>
    <xf numFmtId="17" fontId="6" fillId="3" borderId="0" xfId="1" applyNumberFormat="1" applyFont="1" applyFill="1" applyProtection="1">
      <protection locked="0"/>
    </xf>
    <xf numFmtId="168" fontId="8" fillId="0" borderId="0" xfId="1" applyNumberFormat="1" applyFont="1" applyBorder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4" fillId="2" borderId="0" xfId="1" applyFont="1" applyFill="1"/>
    <xf numFmtId="0" fontId="12" fillId="0" borderId="0" xfId="0" applyFont="1"/>
    <xf numFmtId="14" fontId="17" fillId="0" borderId="0" xfId="0" applyNumberFormat="1" applyFont="1"/>
    <xf numFmtId="170" fontId="6" fillId="0" borderId="0" xfId="0" applyNumberFormat="1" applyFont="1"/>
    <xf numFmtId="0" fontId="18" fillId="2" borderId="0" xfId="1" applyFont="1" applyFill="1"/>
    <xf numFmtId="0" fontId="7" fillId="2" borderId="0" xfId="1" applyFont="1" applyFill="1" applyBorder="1" applyAlignment="1">
      <alignment horizontal="left" wrapText="1"/>
    </xf>
    <xf numFmtId="0" fontId="8" fillId="2" borderId="0" xfId="1" applyFont="1" applyFill="1" applyBorder="1"/>
    <xf numFmtId="0" fontId="4" fillId="2" borderId="0" xfId="1" applyFont="1" applyFill="1" applyBorder="1" applyAlignment="1">
      <alignment horizontal="left" wrapText="1"/>
    </xf>
    <xf numFmtId="0" fontId="4" fillId="2" borderId="0" xfId="1" applyFont="1" applyFill="1" applyBorder="1" applyAlignment="1">
      <alignment horizontal="center" wrapText="1"/>
    </xf>
    <xf numFmtId="0" fontId="4" fillId="2" borderId="0" xfId="1" applyFont="1" applyFill="1" applyBorder="1"/>
    <xf numFmtId="0" fontId="19" fillId="0" borderId="0" xfId="0" applyFont="1"/>
    <xf numFmtId="0" fontId="20" fillId="0" borderId="0" xfId="0" applyFont="1"/>
    <xf numFmtId="167" fontId="0" fillId="0" borderId="0" xfId="0" applyNumberFormat="1"/>
    <xf numFmtId="0" fontId="21" fillId="0" borderId="0" xfId="0" applyFont="1"/>
    <xf numFmtId="0" fontId="6" fillId="0" borderId="0" xfId="1" applyFont="1" applyBorder="1" applyAlignment="1">
      <alignment horizontal="left"/>
    </xf>
    <xf numFmtId="166" fontId="3" fillId="3" borderId="0" xfId="1" applyNumberFormat="1" applyFont="1" applyFill="1" applyAlignment="1" applyProtection="1">
      <alignment horizontal="right"/>
      <protection locked="0"/>
    </xf>
    <xf numFmtId="0" fontId="7" fillId="2" borderId="0" xfId="1" applyFont="1" applyFill="1" applyAlignment="1">
      <alignment horizontal="right"/>
    </xf>
    <xf numFmtId="0" fontId="7" fillId="2" borderId="1" xfId="1" applyFont="1" applyFill="1" applyBorder="1" applyAlignment="1">
      <alignment horizontal="right"/>
    </xf>
    <xf numFmtId="0" fontId="3" fillId="2" borderId="1" xfId="1" applyFont="1" applyFill="1" applyBorder="1"/>
    <xf numFmtId="0" fontId="22" fillId="2" borderId="0" xfId="1" applyFont="1" applyFill="1" applyAlignment="1">
      <alignment horizontal="left"/>
    </xf>
    <xf numFmtId="0" fontId="7" fillId="2" borderId="0" xfId="1" applyFont="1" applyFill="1" applyBorder="1" applyAlignment="1">
      <alignment horizontal="right"/>
    </xf>
    <xf numFmtId="0" fontId="3" fillId="2" borderId="0" xfId="1" applyFont="1" applyFill="1" applyBorder="1"/>
    <xf numFmtId="164" fontId="6" fillId="0" borderId="0" xfId="1" applyNumberFormat="1" applyFont="1"/>
    <xf numFmtId="0" fontId="3" fillId="3" borderId="1" xfId="1" applyFont="1" applyFill="1" applyBorder="1" applyProtection="1">
      <protection locked="0"/>
    </xf>
    <xf numFmtId="0" fontId="7" fillId="2" borderId="1" xfId="1" applyFont="1" applyFill="1" applyBorder="1" applyAlignment="1">
      <alignment horizontal="left"/>
    </xf>
    <xf numFmtId="49" fontId="4" fillId="2" borderId="0" xfId="1" applyNumberFormat="1" applyFont="1" applyFill="1" applyBorder="1" applyAlignment="1">
      <alignment horizontal="left" wrapText="1"/>
    </xf>
    <xf numFmtId="164" fontId="6" fillId="0" borderId="0" xfId="1" applyNumberFormat="1" applyFont="1" applyFill="1" applyProtection="1"/>
    <xf numFmtId="0" fontId="8" fillId="0" borderId="0" xfId="1" applyFont="1" applyBorder="1" applyAlignment="1">
      <alignment horizontal="center"/>
    </xf>
    <xf numFmtId="0" fontId="0" fillId="3" borderId="0" xfId="0" applyFill="1" applyProtection="1">
      <protection locked="0"/>
    </xf>
    <xf numFmtId="0" fontId="6" fillId="3" borderId="2" xfId="1" applyFont="1" applyFill="1" applyBorder="1" applyProtection="1">
      <protection locked="0"/>
    </xf>
    <xf numFmtId="0" fontId="23" fillId="0" borderId="0" xfId="0" applyFont="1"/>
    <xf numFmtId="0" fontId="23" fillId="0" borderId="0" xfId="0" applyFont="1" applyAlignment="1">
      <alignment horizontal="left"/>
    </xf>
    <xf numFmtId="164" fontId="4" fillId="0" borderId="0" xfId="1" applyNumberFormat="1" applyFont="1" applyFill="1" applyProtection="1"/>
    <xf numFmtId="164" fontId="4" fillId="3" borderId="0" xfId="1" applyNumberFormat="1" applyFont="1" applyFill="1" applyProtection="1">
      <protection locked="0"/>
    </xf>
    <xf numFmtId="164" fontId="4" fillId="3" borderId="0" xfId="1" applyNumberFormat="1" applyFont="1" applyFill="1" applyAlignment="1" applyProtection="1">
      <alignment horizontal="center"/>
      <protection locked="0"/>
    </xf>
    <xf numFmtId="164" fontId="8" fillId="0" borderId="0" xfId="1" applyNumberFormat="1" applyFont="1"/>
    <xf numFmtId="0" fontId="3" fillId="2" borderId="0" xfId="1" applyFont="1" applyFill="1" applyBorder="1" applyAlignment="1">
      <alignment horizontal="left" wrapText="1"/>
    </xf>
    <xf numFmtId="0" fontId="6" fillId="0" borderId="0" xfId="1" applyFont="1" applyFill="1" applyBorder="1" applyProtection="1">
      <protection locked="0"/>
    </xf>
    <xf numFmtId="0" fontId="6" fillId="0" borderId="3" xfId="1" applyFont="1" applyFill="1" applyBorder="1" applyProtection="1">
      <protection locked="0"/>
    </xf>
    <xf numFmtId="0" fontId="6" fillId="0" borderId="3" xfId="1" applyFont="1" applyFill="1" applyBorder="1"/>
    <xf numFmtId="16" fontId="6" fillId="3" borderId="0" xfId="1" applyNumberFormat="1" applyFont="1" applyFill="1" applyProtection="1">
      <protection locked="0"/>
    </xf>
    <xf numFmtId="0" fontId="6" fillId="0" borderId="6" xfId="1" applyFont="1" applyBorder="1" applyAlignment="1">
      <alignment horizontal="left"/>
    </xf>
    <xf numFmtId="0" fontId="6" fillId="0" borderId="3" xfId="1" applyFont="1" applyFill="1" applyBorder="1" applyProtection="1"/>
    <xf numFmtId="0" fontId="6" fillId="0" borderId="0" xfId="1" applyFont="1" applyFill="1" applyBorder="1" applyProtection="1"/>
    <xf numFmtId="0" fontId="6" fillId="4" borderId="3" xfId="1" applyFont="1" applyFill="1" applyBorder="1" applyProtection="1">
      <protection locked="0"/>
    </xf>
    <xf numFmtId="0" fontId="6" fillId="4" borderId="0" xfId="1" applyFont="1" applyFill="1" applyBorder="1" applyProtection="1">
      <protection locked="0"/>
    </xf>
    <xf numFmtId="0" fontId="6" fillId="4" borderId="8" xfId="1" applyFont="1" applyFill="1" applyBorder="1" applyProtection="1">
      <protection locked="0"/>
    </xf>
    <xf numFmtId="0" fontId="6" fillId="4" borderId="2" xfId="1" applyFont="1" applyFill="1" applyBorder="1" applyProtection="1">
      <protection locked="0"/>
    </xf>
    <xf numFmtId="49" fontId="6" fillId="0" borderId="0" xfId="1" applyNumberFormat="1" applyFont="1" applyBorder="1"/>
    <xf numFmtId="167" fontId="6" fillId="3" borderId="0" xfId="1" applyNumberFormat="1" applyFont="1" applyFill="1" applyAlignment="1" applyProtection="1">
      <alignment horizontal="center"/>
      <protection locked="0"/>
    </xf>
    <xf numFmtId="0" fontId="6" fillId="3" borderId="0" xfId="1" applyFont="1" applyFill="1" applyAlignment="1" applyProtection="1">
      <alignment horizontal="center"/>
      <protection locked="0"/>
    </xf>
    <xf numFmtId="0" fontId="5" fillId="2" borderId="0" xfId="1" applyFont="1" applyFill="1"/>
    <xf numFmtId="0" fontId="5" fillId="0" borderId="0" xfId="1" applyFont="1"/>
    <xf numFmtId="0" fontId="5" fillId="0" borderId="3" xfId="1" applyFont="1" applyFill="1" applyBorder="1" applyProtection="1"/>
    <xf numFmtId="0" fontId="5" fillId="3" borderId="7" xfId="1" applyFont="1" applyFill="1" applyBorder="1" applyProtection="1">
      <protection locked="0"/>
    </xf>
    <xf numFmtId="0" fontId="5" fillId="0" borderId="0" xfId="1" applyFont="1" applyFill="1" applyBorder="1" applyProtection="1"/>
    <xf numFmtId="0" fontId="6" fillId="3" borderId="0" xfId="1" applyFont="1" applyFill="1" applyBorder="1" applyAlignment="1" applyProtection="1">
      <alignment horizontal="right"/>
      <protection locked="0"/>
    </xf>
    <xf numFmtId="0" fontId="5" fillId="0" borderId="3" xfId="1" applyFont="1" applyBorder="1"/>
    <xf numFmtId="0" fontId="5" fillId="2" borderId="0" xfId="1" applyFont="1" applyFill="1" applyBorder="1" applyAlignment="1">
      <alignment horizontal="center" wrapText="1"/>
    </xf>
    <xf numFmtId="0" fontId="5" fillId="2" borderId="0" xfId="1" applyFont="1" applyFill="1" applyAlignment="1">
      <alignment horizontal="left"/>
    </xf>
    <xf numFmtId="0" fontId="5" fillId="2" borderId="0" xfId="1" applyFont="1" applyFill="1" applyBorder="1" applyAlignment="1">
      <alignment horizontal="left" wrapText="1"/>
    </xf>
    <xf numFmtId="0" fontId="5" fillId="0" borderId="0" xfId="1" applyFont="1" applyBorder="1"/>
    <xf numFmtId="0" fontId="5" fillId="3" borderId="0" xfId="1" applyFont="1" applyFill="1" applyProtection="1">
      <protection locked="0"/>
    </xf>
    <xf numFmtId="49" fontId="5" fillId="3" borderId="7" xfId="1" applyNumberFormat="1" applyFont="1" applyFill="1" applyBorder="1" applyProtection="1">
      <protection locked="0"/>
    </xf>
    <xf numFmtId="0" fontId="6" fillId="3" borderId="4" xfId="1" applyFont="1" applyFill="1" applyBorder="1" applyAlignment="1" applyProtection="1">
      <alignment horizontal="right"/>
      <protection locked="0"/>
    </xf>
    <xf numFmtId="0" fontId="6" fillId="3" borderId="6" xfId="1" applyFont="1" applyFill="1" applyBorder="1" applyProtection="1">
      <protection locked="0"/>
    </xf>
    <xf numFmtId="0" fontId="2" fillId="2" borderId="0" xfId="1" applyFont="1" applyFill="1" applyBorder="1" applyAlignment="1">
      <alignment horizontal="left" wrapText="1"/>
    </xf>
    <xf numFmtId="0" fontId="5" fillId="2" borderId="0" xfId="1" applyFont="1" applyFill="1" applyBorder="1" applyAlignment="1">
      <alignment horizontal="left"/>
    </xf>
    <xf numFmtId="0" fontId="5" fillId="0" borderId="3" xfId="1" applyFont="1" applyFill="1" applyBorder="1"/>
    <xf numFmtId="0" fontId="5" fillId="0" borderId="0" xfId="1" applyFont="1" applyFill="1" applyBorder="1" applyProtection="1">
      <protection locked="0"/>
    </xf>
    <xf numFmtId="0" fontId="5" fillId="0" borderId="3" xfId="1" applyFont="1" applyFill="1" applyBorder="1" applyProtection="1">
      <protection locked="0"/>
    </xf>
    <xf numFmtId="0" fontId="5" fillId="0" borderId="0" xfId="0" applyFont="1"/>
    <xf numFmtId="0" fontId="5" fillId="3" borderId="0" xfId="0" applyFont="1" applyFill="1" applyProtection="1">
      <protection locked="0"/>
    </xf>
    <xf numFmtId="0" fontId="1" fillId="2" borderId="0" xfId="1" applyFont="1" applyFill="1"/>
    <xf numFmtId="0" fontId="5" fillId="2" borderId="0" xfId="1" applyFont="1" applyFill="1" applyAlignment="1">
      <alignment horizontal="right"/>
    </xf>
    <xf numFmtId="0" fontId="5" fillId="0" borderId="0" xfId="1" applyFont="1" applyFill="1" applyBorder="1"/>
    <xf numFmtId="0" fontId="24" fillId="0" borderId="0" xfId="1" applyFont="1" applyFill="1" applyBorder="1"/>
    <xf numFmtId="0" fontId="6" fillId="0" borderId="0" xfId="1" applyFont="1" applyFill="1" applyProtection="1"/>
    <xf numFmtId="0" fontId="6" fillId="0" borderId="0" xfId="1" applyFont="1" applyFill="1" applyBorder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wrapText="1"/>
    </xf>
    <xf numFmtId="0" fontId="5" fillId="0" borderId="0" xfId="1" applyFont="1" applyFill="1" applyProtection="1"/>
    <xf numFmtId="166" fontId="6" fillId="3" borderId="0" xfId="1" applyNumberFormat="1" applyFont="1" applyFill="1" applyProtection="1">
      <protection locked="0"/>
    </xf>
    <xf numFmtId="0" fontId="5" fillId="2" borderId="0" xfId="1" applyFont="1" applyFill="1" applyBorder="1"/>
    <xf numFmtId="0" fontId="2" fillId="2" borderId="0" xfId="1" applyFont="1" applyFill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5" fillId="0" borderId="4" xfId="1" applyFont="1" applyBorder="1"/>
    <xf numFmtId="164" fontId="8" fillId="0" borderId="10" xfId="1" applyNumberFormat="1" applyFont="1" applyBorder="1"/>
    <xf numFmtId="164" fontId="8" fillId="0" borderId="11" xfId="1" applyNumberFormat="1" applyFont="1" applyBorder="1"/>
    <xf numFmtId="164" fontId="8" fillId="0" borderId="12" xfId="1" applyNumberFormat="1" applyFont="1" applyBorder="1"/>
    <xf numFmtId="0" fontId="6" fillId="0" borderId="12" xfId="1" applyFont="1" applyBorder="1"/>
    <xf numFmtId="0" fontId="6" fillId="0" borderId="10" xfId="1" applyFont="1" applyBorder="1"/>
    <xf numFmtId="168" fontId="6" fillId="0" borderId="10" xfId="1" applyNumberFormat="1" applyFont="1" applyBorder="1"/>
    <xf numFmtId="0" fontId="8" fillId="3" borderId="0" xfId="1" applyNumberFormat="1" applyFont="1" applyFill="1" applyBorder="1" applyProtection="1">
      <protection locked="0"/>
    </xf>
    <xf numFmtId="0" fontId="7" fillId="2" borderId="1" xfId="1" applyFont="1" applyFill="1" applyBorder="1" applyAlignment="1">
      <alignment horizontal="left" wrapText="1"/>
    </xf>
  </cellXfs>
  <cellStyles count="2">
    <cellStyle name="Normal" xfId="0" builtinId="0"/>
    <cellStyle name="Normal_Citrus Budget Prices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51"/>
  <sheetViews>
    <sheetView showGridLines="0" topLeftCell="A28" workbookViewId="0">
      <selection activeCell="A26" sqref="A26"/>
    </sheetView>
  </sheetViews>
  <sheetFormatPr defaultRowHeight="12.75" x14ac:dyDescent="0.2"/>
  <sheetData>
    <row r="1" spans="1:1" ht="15.75" x14ac:dyDescent="0.25">
      <c r="A1" s="107" t="s">
        <v>244</v>
      </c>
    </row>
    <row r="2" spans="1:1" ht="15.75" x14ac:dyDescent="0.25">
      <c r="A2" s="108" t="s">
        <v>421</v>
      </c>
    </row>
    <row r="3" spans="1:1" ht="15.75" x14ac:dyDescent="0.25">
      <c r="A3" s="108" t="s">
        <v>102</v>
      </c>
    </row>
    <row r="4" spans="1:1" ht="15.75" x14ac:dyDescent="0.25">
      <c r="A4" s="108" t="s">
        <v>103</v>
      </c>
    </row>
    <row r="5" spans="1:1" ht="15.75" x14ac:dyDescent="0.25">
      <c r="A5" s="108" t="s">
        <v>104</v>
      </c>
    </row>
    <row r="6" spans="1:1" ht="15.75" x14ac:dyDescent="0.25">
      <c r="A6" s="108" t="s">
        <v>105</v>
      </c>
    </row>
    <row r="7" spans="1:1" ht="15.75" x14ac:dyDescent="0.25">
      <c r="A7" s="108" t="s">
        <v>106</v>
      </c>
    </row>
    <row r="8" spans="1:1" ht="15.75" x14ac:dyDescent="0.25">
      <c r="A8" s="108" t="s">
        <v>107</v>
      </c>
    </row>
    <row r="9" spans="1:1" ht="15.75" x14ac:dyDescent="0.25">
      <c r="A9" s="108"/>
    </row>
    <row r="10" spans="1:1" ht="15.75" x14ac:dyDescent="0.25">
      <c r="A10" s="108" t="s">
        <v>108</v>
      </c>
    </row>
    <row r="11" spans="1:1" ht="15.75" x14ac:dyDescent="0.25">
      <c r="A11" s="108" t="s">
        <v>109</v>
      </c>
    </row>
    <row r="12" spans="1:1" ht="15.75" x14ac:dyDescent="0.25">
      <c r="A12" s="108" t="s">
        <v>110</v>
      </c>
    </row>
    <row r="13" spans="1:1" ht="15.75" x14ac:dyDescent="0.25">
      <c r="A13" s="108"/>
    </row>
    <row r="14" spans="1:1" ht="15.75" x14ac:dyDescent="0.25">
      <c r="A14" s="108" t="s">
        <v>111</v>
      </c>
    </row>
    <row r="15" spans="1:1" ht="15.75" x14ac:dyDescent="0.25">
      <c r="A15" s="108" t="s">
        <v>112</v>
      </c>
    </row>
    <row r="16" spans="1:1" ht="15.75" x14ac:dyDescent="0.25">
      <c r="A16" s="108" t="s">
        <v>113</v>
      </c>
    </row>
    <row r="17" spans="1:1" ht="15.75" x14ac:dyDescent="0.25">
      <c r="A17" s="108" t="s">
        <v>114</v>
      </c>
    </row>
    <row r="18" spans="1:1" ht="15.75" x14ac:dyDescent="0.25">
      <c r="A18" s="108" t="s">
        <v>115</v>
      </c>
    </row>
    <row r="19" spans="1:1" ht="15.75" x14ac:dyDescent="0.25">
      <c r="A19" s="108" t="s">
        <v>116</v>
      </c>
    </row>
    <row r="20" spans="1:1" ht="15.75" x14ac:dyDescent="0.25">
      <c r="A20" s="108" t="s">
        <v>117</v>
      </c>
    </row>
    <row r="21" spans="1:1" ht="15.75" x14ac:dyDescent="0.25">
      <c r="A21" s="108" t="s">
        <v>118</v>
      </c>
    </row>
    <row r="22" spans="1:1" ht="15.75" x14ac:dyDescent="0.25">
      <c r="A22" s="95"/>
    </row>
    <row r="23" spans="1:1" ht="15.75" x14ac:dyDescent="0.25">
      <c r="A23" s="95" t="s">
        <v>119</v>
      </c>
    </row>
    <row r="24" spans="1:1" ht="15.75" x14ac:dyDescent="0.25">
      <c r="A24" s="95" t="s">
        <v>120</v>
      </c>
    </row>
    <row r="25" spans="1:1" ht="15.75" x14ac:dyDescent="0.25">
      <c r="A25" s="95" t="s">
        <v>422</v>
      </c>
    </row>
    <row r="26" spans="1:1" ht="15.75" x14ac:dyDescent="0.25">
      <c r="A26" s="95" t="s">
        <v>121</v>
      </c>
    </row>
    <row r="27" spans="1:1" ht="15.75" x14ac:dyDescent="0.25">
      <c r="A27" s="95"/>
    </row>
    <row r="28" spans="1:1" ht="15.75" x14ac:dyDescent="0.25">
      <c r="A28" s="94" t="s">
        <v>84</v>
      </c>
    </row>
    <row r="29" spans="1:1" ht="15.75" x14ac:dyDescent="0.25">
      <c r="A29" s="95" t="s">
        <v>122</v>
      </c>
    </row>
    <row r="30" spans="1:1" ht="15.75" x14ac:dyDescent="0.25">
      <c r="A30" s="95" t="s">
        <v>123</v>
      </c>
    </row>
    <row r="31" spans="1:1" ht="15.75" x14ac:dyDescent="0.25">
      <c r="A31" s="95" t="s">
        <v>124</v>
      </c>
    </row>
    <row r="32" spans="1:1" ht="15.75" x14ac:dyDescent="0.25">
      <c r="A32" s="95" t="s">
        <v>125</v>
      </c>
    </row>
    <row r="33" spans="1:1" ht="15.75" x14ac:dyDescent="0.25">
      <c r="A33" s="95" t="s">
        <v>126</v>
      </c>
    </row>
    <row r="34" spans="1:1" ht="15.75" x14ac:dyDescent="0.25">
      <c r="A34" s="95"/>
    </row>
    <row r="35" spans="1:1" ht="15.75" x14ac:dyDescent="0.25">
      <c r="A35" s="93" t="s">
        <v>85</v>
      </c>
    </row>
    <row r="36" spans="1:1" ht="15.75" x14ac:dyDescent="0.25">
      <c r="A36" s="95" t="s">
        <v>86</v>
      </c>
    </row>
    <row r="37" spans="1:1" ht="15.75" x14ac:dyDescent="0.25">
      <c r="A37" s="95" t="s">
        <v>419</v>
      </c>
    </row>
    <row r="39" spans="1:1" ht="15.75" x14ac:dyDescent="0.25">
      <c r="A39" s="95" t="s">
        <v>127</v>
      </c>
    </row>
    <row r="40" spans="1:1" ht="15.75" x14ac:dyDescent="0.25">
      <c r="A40" s="95" t="s">
        <v>128</v>
      </c>
    </row>
    <row r="41" spans="1:1" ht="15.75" x14ac:dyDescent="0.25">
      <c r="A41" s="95" t="s">
        <v>129</v>
      </c>
    </row>
    <row r="42" spans="1:1" ht="15.75" x14ac:dyDescent="0.25">
      <c r="A42" s="95" t="s">
        <v>130</v>
      </c>
    </row>
    <row r="44" spans="1:1" ht="15.75" x14ac:dyDescent="0.25">
      <c r="A44" s="93" t="s">
        <v>87</v>
      </c>
    </row>
    <row r="45" spans="1:1" ht="15.75" x14ac:dyDescent="0.25">
      <c r="A45" s="95" t="s">
        <v>88</v>
      </c>
    </row>
    <row r="46" spans="1:1" ht="15.75" x14ac:dyDescent="0.25">
      <c r="A46" s="95" t="s">
        <v>89</v>
      </c>
    </row>
    <row r="47" spans="1:1" ht="15.75" x14ac:dyDescent="0.25">
      <c r="A47" s="95" t="s">
        <v>90</v>
      </c>
    </row>
    <row r="48" spans="1:1" ht="15.75" x14ac:dyDescent="0.25">
      <c r="A48" s="95" t="s">
        <v>91</v>
      </c>
    </row>
    <row r="49" spans="1:1" ht="15.75" x14ac:dyDescent="0.25">
      <c r="A49" s="95" t="s">
        <v>92</v>
      </c>
    </row>
    <row r="50" spans="1:1" ht="15.75" x14ac:dyDescent="0.25">
      <c r="A50" s="95" t="s">
        <v>93</v>
      </c>
    </row>
    <row r="51" spans="1:1" ht="15.75" x14ac:dyDescent="0.25">
      <c r="A51" s="95" t="s">
        <v>420</v>
      </c>
    </row>
  </sheetData>
  <phoneticPr fontId="1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J346"/>
  <sheetViews>
    <sheetView tabSelected="1" topLeftCell="B1" zoomScaleNormal="100" workbookViewId="0">
      <selection activeCell="G20" sqref="G20"/>
    </sheetView>
  </sheetViews>
  <sheetFormatPr defaultColWidth="9.140625" defaultRowHeight="12.75" x14ac:dyDescent="0.2"/>
  <cols>
    <col min="1" max="1" width="3.28515625" style="6" hidden="1" customWidth="1"/>
    <col min="2" max="2" width="20.28515625" style="6" customWidth="1"/>
    <col min="3" max="3" width="18.140625" style="6" customWidth="1"/>
    <col min="4" max="4" width="6.28515625" style="26" customWidth="1"/>
    <col min="5" max="5" width="6.28515625" style="6" customWidth="1"/>
    <col min="6" max="6" width="9.140625" style="27" customWidth="1"/>
    <col min="7" max="7" width="10.28515625" style="6" customWidth="1"/>
    <col min="8" max="8" width="9.85546875" style="25" customWidth="1"/>
    <col min="9" max="9" width="11" style="27" customWidth="1"/>
    <col min="10" max="10" width="9.5703125" style="6" customWidth="1"/>
    <col min="11" max="11" width="9.28515625" style="25" customWidth="1"/>
    <col min="12" max="13" width="9.140625" style="6"/>
    <col min="14" max="14" width="12.28515625" style="6" customWidth="1"/>
    <col min="15" max="15" width="4.5703125" style="6" customWidth="1"/>
    <col min="16" max="16" width="4.28515625" style="6" customWidth="1"/>
    <col min="17" max="17" width="9.140625" style="6"/>
    <col min="18" max="18" width="12" style="6" customWidth="1"/>
    <col min="19" max="39" width="9.140625" style="6"/>
    <col min="40" max="40" width="10.140625" style="6" customWidth="1"/>
    <col min="41" max="42" width="9.140625" style="6"/>
    <col min="43" max="43" width="10.7109375" style="6" customWidth="1"/>
    <col min="44" max="45" width="9.140625" style="6"/>
    <col min="46" max="46" width="10.140625" style="6" customWidth="1"/>
    <col min="47" max="52" width="9.140625" style="6"/>
    <col min="53" max="53" width="11.28515625" style="6" customWidth="1"/>
    <col min="54" max="54" width="12.28515625" style="6" customWidth="1"/>
    <col min="55" max="55" width="9.140625" style="6"/>
    <col min="56" max="57" width="11.5703125" style="6" customWidth="1"/>
    <col min="58" max="59" width="9.140625" style="6"/>
    <col min="60" max="60" width="11.5703125" style="6" customWidth="1"/>
    <col min="61" max="16384" width="9.140625" style="6"/>
  </cols>
  <sheetData>
    <row r="1" spans="1:62" ht="23.25" x14ac:dyDescent="0.35">
      <c r="B1" s="101" t="s">
        <v>302</v>
      </c>
      <c r="I1" s="96" t="s">
        <v>242</v>
      </c>
      <c r="K1" s="18"/>
    </row>
    <row r="2" spans="1:62" ht="15.75" x14ac:dyDescent="0.25">
      <c r="E2" s="5"/>
      <c r="I2" s="25"/>
      <c r="J2" s="92"/>
      <c r="K2" s="158" t="s">
        <v>418</v>
      </c>
    </row>
    <row r="3" spans="1:62" ht="15.75" x14ac:dyDescent="0.25">
      <c r="E3" s="5"/>
      <c r="I3" s="25"/>
      <c r="J3" t="s">
        <v>94</v>
      </c>
      <c r="K3" s="189">
        <v>2</v>
      </c>
    </row>
    <row r="4" spans="1:62" ht="15.75" x14ac:dyDescent="0.25">
      <c r="C4" s="128" t="s">
        <v>165</v>
      </c>
      <c r="E4" s="5"/>
      <c r="I4" s="25"/>
      <c r="J4" s="98" t="s">
        <v>95</v>
      </c>
      <c r="K4" s="100">
        <f ca="1">TODAY()</f>
        <v>43284</v>
      </c>
    </row>
    <row r="5" spans="1:62" x14ac:dyDescent="0.2">
      <c r="B5" s="54" t="s">
        <v>2</v>
      </c>
      <c r="AH5" s="18"/>
      <c r="BJ5" s="18"/>
    </row>
    <row r="6" spans="1:62" x14ac:dyDescent="0.2">
      <c r="B6" s="33" t="s">
        <v>36</v>
      </c>
      <c r="C6" s="58"/>
      <c r="D6" s="35" t="s">
        <v>37</v>
      </c>
      <c r="E6" s="34"/>
      <c r="F6" s="188"/>
      <c r="G6" s="187"/>
      <c r="H6" s="36"/>
      <c r="T6" s="41"/>
    </row>
    <row r="7" spans="1:62" x14ac:dyDescent="0.2">
      <c r="B7" s="60"/>
      <c r="C7" s="61"/>
      <c r="D7" s="43" t="s">
        <v>38</v>
      </c>
      <c r="E7" s="42"/>
      <c r="F7" s="39" t="s">
        <v>39</v>
      </c>
      <c r="G7" s="186" t="s">
        <v>40</v>
      </c>
      <c r="H7" s="40" t="s">
        <v>24</v>
      </c>
      <c r="T7" s="41"/>
    </row>
    <row r="8" spans="1:62" x14ac:dyDescent="0.2">
      <c r="A8" s="6" t="s">
        <v>171</v>
      </c>
      <c r="B8" s="33" t="s">
        <v>185</v>
      </c>
      <c r="C8" s="138" t="s">
        <v>186</v>
      </c>
      <c r="D8" s="70">
        <v>20</v>
      </c>
      <c r="E8" s="71" t="s">
        <v>53</v>
      </c>
      <c r="F8" s="76">
        <v>330</v>
      </c>
      <c r="G8" s="183">
        <f t="shared" ref="G8:G14" si="0">IF(D8=0,"no size",F8/$D8)</f>
        <v>16.5</v>
      </c>
      <c r="H8" s="78"/>
    </row>
    <row r="9" spans="1:62" x14ac:dyDescent="0.2">
      <c r="B9" s="31" t="s">
        <v>47</v>
      </c>
      <c r="C9" s="18"/>
      <c r="D9" s="70">
        <v>1</v>
      </c>
      <c r="E9" s="71" t="s">
        <v>48</v>
      </c>
      <c r="F9" s="76">
        <v>135</v>
      </c>
      <c r="G9" s="184">
        <f t="shared" si="0"/>
        <v>135</v>
      </c>
      <c r="H9" s="78"/>
    </row>
    <row r="10" spans="1:62" x14ac:dyDescent="0.2">
      <c r="A10" s="6" t="s">
        <v>175</v>
      </c>
      <c r="B10" s="31" t="s">
        <v>43</v>
      </c>
      <c r="C10" s="18" t="s">
        <v>150</v>
      </c>
      <c r="D10" s="70">
        <v>20</v>
      </c>
      <c r="E10" s="71" t="s">
        <v>53</v>
      </c>
      <c r="F10" s="76">
        <v>349</v>
      </c>
      <c r="G10" s="184">
        <f t="shared" si="0"/>
        <v>17.45</v>
      </c>
      <c r="H10" s="78"/>
    </row>
    <row r="11" spans="1:62" x14ac:dyDescent="0.2">
      <c r="A11" s="6" t="s">
        <v>173</v>
      </c>
      <c r="B11" s="31" t="s">
        <v>199</v>
      </c>
      <c r="C11" s="18" t="s">
        <v>150</v>
      </c>
      <c r="D11" s="70">
        <v>20</v>
      </c>
      <c r="E11" s="71" t="s">
        <v>53</v>
      </c>
      <c r="F11" s="76">
        <v>216</v>
      </c>
      <c r="G11" s="184">
        <f t="shared" si="0"/>
        <v>10.8</v>
      </c>
      <c r="H11" s="78"/>
    </row>
    <row r="12" spans="1:62" x14ac:dyDescent="0.2">
      <c r="B12" s="135" t="s">
        <v>208</v>
      </c>
      <c r="C12" s="134" t="s">
        <v>210</v>
      </c>
      <c r="D12" s="70">
        <v>2.5</v>
      </c>
      <c r="E12" s="71" t="s">
        <v>41</v>
      </c>
      <c r="F12" s="76">
        <v>504</v>
      </c>
      <c r="G12" s="184">
        <f t="shared" si="0"/>
        <v>201.6</v>
      </c>
      <c r="H12" s="78"/>
    </row>
    <row r="13" spans="1:62" x14ac:dyDescent="0.2">
      <c r="B13" s="135" t="s">
        <v>209</v>
      </c>
      <c r="C13" s="134" t="s">
        <v>211</v>
      </c>
      <c r="D13" s="70">
        <v>5</v>
      </c>
      <c r="E13" s="71"/>
      <c r="F13" s="76">
        <v>0</v>
      </c>
      <c r="G13" s="184">
        <f t="shared" si="0"/>
        <v>0</v>
      </c>
      <c r="H13" s="78"/>
    </row>
    <row r="14" spans="1:62" x14ac:dyDescent="0.2">
      <c r="A14" s="6" t="s">
        <v>171</v>
      </c>
      <c r="B14" s="135" t="s">
        <v>188</v>
      </c>
      <c r="C14" s="134" t="s">
        <v>215</v>
      </c>
      <c r="D14" s="70">
        <v>5</v>
      </c>
      <c r="E14" s="71" t="s">
        <v>53</v>
      </c>
      <c r="F14" s="76">
        <v>560</v>
      </c>
      <c r="G14" s="184">
        <f t="shared" si="0"/>
        <v>112</v>
      </c>
      <c r="H14" s="78"/>
    </row>
    <row r="15" spans="1:62" x14ac:dyDescent="0.2">
      <c r="A15" s="6" t="s">
        <v>171</v>
      </c>
      <c r="B15" s="135" t="s">
        <v>187</v>
      </c>
      <c r="C15" s="134" t="s">
        <v>214</v>
      </c>
      <c r="D15" s="70">
        <v>10</v>
      </c>
      <c r="E15" s="71" t="s">
        <v>53</v>
      </c>
      <c r="F15" s="76">
        <v>362</v>
      </c>
      <c r="G15" s="184">
        <f>IF(D15=0,"no size",F15/$D15)</f>
        <v>36.200000000000003</v>
      </c>
      <c r="H15" s="78"/>
    </row>
    <row r="16" spans="1:62" x14ac:dyDescent="0.2">
      <c r="B16" s="31" t="s">
        <v>44</v>
      </c>
      <c r="C16" s="18" t="s">
        <v>150</v>
      </c>
      <c r="D16" s="70">
        <v>20</v>
      </c>
      <c r="E16" s="71" t="s">
        <v>53</v>
      </c>
      <c r="F16" s="76">
        <v>368</v>
      </c>
      <c r="G16" s="184">
        <f t="shared" ref="G16" si="1">IF(D16=0,"no size",F16/$D16)</f>
        <v>18.399999999999999</v>
      </c>
      <c r="H16" s="78"/>
    </row>
    <row r="17" spans="2:8" x14ac:dyDescent="0.2">
      <c r="B17" s="154" t="s">
        <v>306</v>
      </c>
      <c r="C17" s="158" t="s">
        <v>305</v>
      </c>
      <c r="D17" s="70">
        <v>20</v>
      </c>
      <c r="E17" s="151" t="s">
        <v>53</v>
      </c>
      <c r="F17" s="76">
        <v>375</v>
      </c>
      <c r="G17" s="184">
        <f t="shared" ref="G17" si="2">IF(D17=0,"no size",F17/$D17)</f>
        <v>18.75</v>
      </c>
      <c r="H17" s="78"/>
    </row>
    <row r="18" spans="2:8" x14ac:dyDescent="0.2">
      <c r="B18" s="135" t="s">
        <v>184</v>
      </c>
      <c r="C18" s="166" t="s">
        <v>301</v>
      </c>
      <c r="D18" s="70">
        <v>10</v>
      </c>
      <c r="E18" s="71" t="s">
        <v>41</v>
      </c>
      <c r="F18" s="76">
        <v>105</v>
      </c>
      <c r="G18" s="184">
        <f t="shared" ref="G18" si="3">IF(D18=0,"no size",F18/$D18)</f>
        <v>10.5</v>
      </c>
      <c r="H18" s="78"/>
    </row>
    <row r="19" spans="2:8" x14ac:dyDescent="0.2">
      <c r="B19" s="31" t="s">
        <v>264</v>
      </c>
      <c r="C19" s="18" t="s">
        <v>265</v>
      </c>
      <c r="D19" s="70">
        <v>205</v>
      </c>
      <c r="E19" s="71" t="s">
        <v>53</v>
      </c>
      <c r="F19" s="76">
        <v>664</v>
      </c>
      <c r="G19" s="184">
        <f t="shared" ref="G19:G31" si="4">IF(D19=0,"no size",F19/$D19)</f>
        <v>3.2390243902439027</v>
      </c>
      <c r="H19" s="78"/>
    </row>
    <row r="20" spans="2:8" x14ac:dyDescent="0.2">
      <c r="B20" s="135" t="s">
        <v>263</v>
      </c>
      <c r="C20" s="134" t="s">
        <v>266</v>
      </c>
      <c r="D20" s="70">
        <v>205</v>
      </c>
      <c r="E20" s="71" t="s">
        <v>53</v>
      </c>
      <c r="F20" s="76">
        <v>833</v>
      </c>
      <c r="G20" s="184">
        <f t="shared" si="4"/>
        <v>4.0634146341463415</v>
      </c>
      <c r="H20" s="78"/>
    </row>
    <row r="21" spans="2:8" x14ac:dyDescent="0.2">
      <c r="B21" s="31" t="s">
        <v>146</v>
      </c>
      <c r="C21" s="158" t="s">
        <v>342</v>
      </c>
      <c r="D21" s="70">
        <v>1</v>
      </c>
      <c r="E21" s="71" t="s">
        <v>41</v>
      </c>
      <c r="F21" s="76">
        <v>241</v>
      </c>
      <c r="G21" s="184">
        <f t="shared" si="4"/>
        <v>241</v>
      </c>
      <c r="H21" s="78"/>
    </row>
    <row r="22" spans="2:8" x14ac:dyDescent="0.2">
      <c r="B22" s="135" t="s">
        <v>212</v>
      </c>
      <c r="C22" s="134" t="s">
        <v>213</v>
      </c>
      <c r="D22" s="70">
        <v>5</v>
      </c>
      <c r="E22" s="71" t="s">
        <v>53</v>
      </c>
      <c r="F22" s="76">
        <v>866</v>
      </c>
      <c r="G22" s="184">
        <f t="shared" si="4"/>
        <v>173.2</v>
      </c>
      <c r="H22" s="78"/>
    </row>
    <row r="23" spans="2:8" x14ac:dyDescent="0.2">
      <c r="B23" s="165" t="s">
        <v>405</v>
      </c>
      <c r="C23" s="158" t="s">
        <v>299</v>
      </c>
      <c r="D23" s="70">
        <v>25</v>
      </c>
      <c r="E23" s="71" t="s">
        <v>41</v>
      </c>
      <c r="F23" s="76">
        <v>76</v>
      </c>
      <c r="G23" s="184">
        <f t="shared" si="4"/>
        <v>3.04</v>
      </c>
      <c r="H23" s="78"/>
    </row>
    <row r="24" spans="2:8" x14ac:dyDescent="0.2">
      <c r="B24" s="165" t="s">
        <v>406</v>
      </c>
      <c r="C24" s="166" t="s">
        <v>300</v>
      </c>
      <c r="D24" s="70">
        <v>10</v>
      </c>
      <c r="E24" s="71" t="s">
        <v>41</v>
      </c>
      <c r="F24" s="76">
        <v>122</v>
      </c>
      <c r="G24" s="184">
        <f t="shared" si="4"/>
        <v>12.2</v>
      </c>
      <c r="H24" s="78"/>
    </row>
    <row r="25" spans="2:8" x14ac:dyDescent="0.2">
      <c r="B25" s="154" t="s">
        <v>407</v>
      </c>
      <c r="C25" s="18" t="s">
        <v>153</v>
      </c>
      <c r="D25" s="70">
        <v>20</v>
      </c>
      <c r="E25" s="71" t="s">
        <v>41</v>
      </c>
      <c r="F25" s="76">
        <v>95</v>
      </c>
      <c r="G25" s="184">
        <f t="shared" si="4"/>
        <v>4.75</v>
      </c>
      <c r="H25" s="78"/>
    </row>
    <row r="26" spans="2:8" x14ac:dyDescent="0.2">
      <c r="B26" s="165" t="s">
        <v>408</v>
      </c>
      <c r="C26" s="166" t="s">
        <v>301</v>
      </c>
      <c r="D26" s="70">
        <v>10</v>
      </c>
      <c r="E26" s="71" t="s">
        <v>41</v>
      </c>
      <c r="F26" s="76">
        <v>114</v>
      </c>
      <c r="G26" s="184">
        <f t="shared" si="4"/>
        <v>11.4</v>
      </c>
      <c r="H26" s="78"/>
    </row>
    <row r="27" spans="2:8" x14ac:dyDescent="0.2">
      <c r="B27" s="135" t="s">
        <v>216</v>
      </c>
      <c r="C27" s="134" t="s">
        <v>217</v>
      </c>
      <c r="D27" s="70">
        <v>5</v>
      </c>
      <c r="E27" s="71" t="s">
        <v>53</v>
      </c>
      <c r="F27" s="76">
        <v>2410</v>
      </c>
      <c r="G27" s="184">
        <f t="shared" si="4"/>
        <v>482</v>
      </c>
      <c r="H27" s="78"/>
    </row>
    <row r="28" spans="2:8" x14ac:dyDescent="0.2">
      <c r="B28" s="135" t="s">
        <v>218</v>
      </c>
      <c r="C28" s="134" t="s">
        <v>219</v>
      </c>
      <c r="D28" s="70">
        <v>10</v>
      </c>
      <c r="E28" s="71" t="s">
        <v>53</v>
      </c>
      <c r="F28" s="76">
        <v>2100</v>
      </c>
      <c r="G28" s="184">
        <f t="shared" si="4"/>
        <v>210</v>
      </c>
      <c r="H28" s="78"/>
    </row>
    <row r="29" spans="2:8" x14ac:dyDescent="0.2">
      <c r="B29" s="135" t="s">
        <v>220</v>
      </c>
      <c r="C29" s="134" t="s">
        <v>221</v>
      </c>
      <c r="D29" s="70">
        <v>5</v>
      </c>
      <c r="E29" s="71" t="s">
        <v>53</v>
      </c>
      <c r="F29" s="76">
        <v>1280</v>
      </c>
      <c r="G29" s="184">
        <f t="shared" si="4"/>
        <v>256</v>
      </c>
      <c r="H29" s="78"/>
    </row>
    <row r="30" spans="2:8" x14ac:dyDescent="0.2">
      <c r="B30" s="135" t="s">
        <v>222</v>
      </c>
      <c r="C30" s="134" t="s">
        <v>223</v>
      </c>
      <c r="D30" s="70">
        <v>2</v>
      </c>
      <c r="E30" s="151" t="s">
        <v>41</v>
      </c>
      <c r="F30" s="76">
        <v>800</v>
      </c>
      <c r="G30" s="184">
        <f t="shared" si="4"/>
        <v>400</v>
      </c>
      <c r="H30" s="78"/>
    </row>
    <row r="31" spans="2:8" x14ac:dyDescent="0.2">
      <c r="B31" s="135" t="s">
        <v>206</v>
      </c>
      <c r="C31" s="134" t="s">
        <v>207</v>
      </c>
      <c r="D31" s="70">
        <v>20</v>
      </c>
      <c r="E31" s="71" t="s">
        <v>53</v>
      </c>
      <c r="F31" s="76">
        <v>153.4</v>
      </c>
      <c r="G31" s="184">
        <f t="shared" si="4"/>
        <v>7.67</v>
      </c>
      <c r="H31" s="78"/>
    </row>
    <row r="32" spans="2:8" x14ac:dyDescent="0.2">
      <c r="B32" s="154" t="s">
        <v>311</v>
      </c>
      <c r="C32" s="172" t="s">
        <v>310</v>
      </c>
      <c r="D32" s="70">
        <v>20</v>
      </c>
      <c r="E32" s="71" t="s">
        <v>53</v>
      </c>
      <c r="F32" s="76">
        <v>233</v>
      </c>
      <c r="G32" s="184">
        <f>IF(D32=0,"no size",F32/$D32)</f>
        <v>11.65</v>
      </c>
      <c r="H32" s="78"/>
    </row>
    <row r="33" spans="2:10" x14ac:dyDescent="0.2">
      <c r="B33" s="154" t="s">
        <v>307</v>
      </c>
      <c r="C33" s="158" t="s">
        <v>308</v>
      </c>
      <c r="D33" s="70">
        <v>15</v>
      </c>
      <c r="E33" s="151" t="s">
        <v>53</v>
      </c>
      <c r="F33" s="76">
        <v>328</v>
      </c>
      <c r="G33" s="184">
        <f>IF(D33=0,"no size",F33/$D33)</f>
        <v>21.866666666666667</v>
      </c>
      <c r="H33" s="78"/>
    </row>
    <row r="34" spans="2:10" x14ac:dyDescent="0.2">
      <c r="B34" s="167" t="s">
        <v>309</v>
      </c>
      <c r="C34" s="134"/>
      <c r="D34" s="70">
        <v>2</v>
      </c>
      <c r="E34" s="151" t="s">
        <v>41</v>
      </c>
      <c r="F34" s="76">
        <v>43</v>
      </c>
      <c r="G34" s="184">
        <f>IF(D34=0,"no size",F34/$D34)</f>
        <v>21.5</v>
      </c>
      <c r="H34" s="78"/>
    </row>
    <row r="35" spans="2:10" x14ac:dyDescent="0.2">
      <c r="B35" s="167" t="s">
        <v>368</v>
      </c>
      <c r="C35" s="166" t="s">
        <v>369</v>
      </c>
      <c r="D35" s="70">
        <v>400</v>
      </c>
      <c r="E35" s="151" t="s">
        <v>370</v>
      </c>
      <c r="F35" s="76">
        <v>125</v>
      </c>
      <c r="G35" s="184">
        <f>IF(D35=0,"no size",F35/$D35)</f>
        <v>0.3125</v>
      </c>
      <c r="H35" s="78"/>
    </row>
    <row r="36" spans="2:10" hidden="1" x14ac:dyDescent="0.2">
      <c r="B36" s="167"/>
      <c r="C36" s="134"/>
      <c r="D36" s="70"/>
      <c r="E36" s="151"/>
      <c r="F36" s="76"/>
      <c r="G36" s="184"/>
      <c r="H36" s="78"/>
    </row>
    <row r="37" spans="2:10" hidden="1" x14ac:dyDescent="0.2">
      <c r="B37" s="135"/>
      <c r="C37" s="134"/>
      <c r="D37" s="70"/>
      <c r="E37" s="71"/>
      <c r="F37" s="76"/>
      <c r="G37" s="184"/>
      <c r="H37" s="78"/>
      <c r="J37" s="168"/>
    </row>
    <row r="38" spans="2:10" hidden="1" x14ac:dyDescent="0.2">
      <c r="B38" s="165"/>
      <c r="C38" s="158"/>
      <c r="D38" s="70"/>
      <c r="E38" s="71"/>
      <c r="F38" s="76"/>
      <c r="G38" s="184"/>
      <c r="H38" s="78"/>
    </row>
    <row r="39" spans="2:10" hidden="1" x14ac:dyDescent="0.2">
      <c r="B39" s="136"/>
      <c r="C39" s="166"/>
      <c r="D39" s="70"/>
      <c r="E39" s="71"/>
      <c r="F39" s="76"/>
      <c r="G39" s="184"/>
      <c r="H39" s="78"/>
    </row>
    <row r="40" spans="2:10" hidden="1" x14ac:dyDescent="0.2">
      <c r="B40" s="31"/>
      <c r="C40" s="18"/>
      <c r="D40" s="70"/>
      <c r="E40" s="71"/>
      <c r="F40" s="76"/>
      <c r="G40" s="184"/>
      <c r="H40" s="78"/>
    </row>
    <row r="41" spans="2:10" hidden="1" x14ac:dyDescent="0.2">
      <c r="B41" s="136"/>
      <c r="C41" s="166"/>
      <c r="D41" s="70"/>
      <c r="E41" s="71"/>
      <c r="F41" s="76"/>
      <c r="G41" s="184"/>
      <c r="H41" s="78"/>
    </row>
    <row r="42" spans="2:10" hidden="1" x14ac:dyDescent="0.2">
      <c r="B42" s="135"/>
      <c r="C42" s="134"/>
      <c r="D42" s="70"/>
      <c r="E42" s="71"/>
      <c r="F42" s="76"/>
      <c r="G42" s="184"/>
      <c r="H42" s="78"/>
    </row>
    <row r="43" spans="2:10" hidden="1" x14ac:dyDescent="0.2">
      <c r="B43" s="135"/>
      <c r="C43" s="134"/>
      <c r="D43" s="70"/>
      <c r="E43" s="71"/>
      <c r="F43" s="76"/>
      <c r="G43" s="184"/>
      <c r="H43" s="78"/>
    </row>
    <row r="44" spans="2:10" hidden="1" x14ac:dyDescent="0.2">
      <c r="B44" s="135"/>
      <c r="C44" s="134"/>
      <c r="D44" s="70"/>
      <c r="E44" s="71"/>
      <c r="F44" s="76"/>
      <c r="G44" s="184"/>
      <c r="H44" s="78"/>
    </row>
    <row r="45" spans="2:10" hidden="1" x14ac:dyDescent="0.2">
      <c r="B45" s="135"/>
      <c r="C45" s="134"/>
      <c r="D45" s="70"/>
      <c r="E45" s="151"/>
      <c r="F45" s="76"/>
      <c r="G45" s="184"/>
      <c r="H45" s="78"/>
    </row>
    <row r="46" spans="2:10" hidden="1" x14ac:dyDescent="0.2">
      <c r="B46" s="135"/>
      <c r="C46" s="134"/>
      <c r="D46" s="70"/>
      <c r="E46" s="71"/>
      <c r="F46" s="76"/>
      <c r="G46" s="184"/>
      <c r="H46" s="78"/>
    </row>
    <row r="47" spans="2:10" hidden="1" x14ac:dyDescent="0.2">
      <c r="B47" s="31"/>
      <c r="C47" s="173"/>
      <c r="D47" s="70"/>
      <c r="E47" s="71"/>
      <c r="F47" s="76"/>
      <c r="G47" s="184"/>
      <c r="H47" s="78"/>
    </row>
    <row r="48" spans="2:10" hidden="1" x14ac:dyDescent="0.2">
      <c r="B48" s="154"/>
      <c r="C48" s="158"/>
      <c r="D48" s="70"/>
      <c r="E48" s="151"/>
      <c r="F48" s="76"/>
      <c r="G48" s="184"/>
      <c r="H48" s="78"/>
    </row>
    <row r="49" spans="2:8" hidden="1" x14ac:dyDescent="0.2">
      <c r="B49" s="135"/>
      <c r="C49" s="134"/>
      <c r="D49" s="70"/>
      <c r="E49" s="71"/>
      <c r="F49" s="76"/>
      <c r="G49" s="184"/>
      <c r="H49" s="78"/>
    </row>
    <row r="50" spans="2:8" hidden="1" x14ac:dyDescent="0.2">
      <c r="B50" s="135"/>
      <c r="C50" s="134"/>
      <c r="D50" s="70"/>
      <c r="E50" s="71"/>
      <c r="F50" s="76"/>
      <c r="G50" s="184"/>
      <c r="H50" s="78"/>
    </row>
    <row r="51" spans="2:8" hidden="1" x14ac:dyDescent="0.2">
      <c r="B51" s="135"/>
      <c r="C51" s="134"/>
      <c r="D51" s="70"/>
      <c r="E51" s="71"/>
      <c r="F51" s="76"/>
      <c r="G51" s="184"/>
      <c r="H51" s="78"/>
    </row>
    <row r="52" spans="2:8" hidden="1" x14ac:dyDescent="0.2">
      <c r="B52" s="135"/>
      <c r="C52" s="134"/>
      <c r="D52" s="70"/>
      <c r="E52" s="71"/>
      <c r="F52" s="76"/>
      <c r="G52" s="184"/>
      <c r="H52" s="78"/>
    </row>
    <row r="53" spans="2:8" hidden="1" x14ac:dyDescent="0.2">
      <c r="B53" s="135"/>
      <c r="C53" s="134"/>
      <c r="D53" s="70"/>
      <c r="E53" s="71"/>
      <c r="F53" s="76"/>
      <c r="G53" s="184"/>
      <c r="H53" s="78"/>
    </row>
    <row r="54" spans="2:8" hidden="1" x14ac:dyDescent="0.2">
      <c r="B54" s="135"/>
      <c r="C54" s="134"/>
      <c r="D54" s="70"/>
      <c r="E54" s="71"/>
      <c r="F54" s="76"/>
      <c r="G54" s="184"/>
      <c r="H54" s="78"/>
    </row>
    <row r="55" spans="2:8" hidden="1" x14ac:dyDescent="0.2">
      <c r="B55" s="135"/>
      <c r="C55" s="134"/>
      <c r="D55" s="70"/>
      <c r="E55" s="71"/>
      <c r="F55" s="76"/>
      <c r="G55" s="184"/>
      <c r="H55" s="78"/>
    </row>
    <row r="56" spans="2:8" hidden="1" x14ac:dyDescent="0.2">
      <c r="B56" s="135"/>
      <c r="C56" s="134"/>
      <c r="D56" s="70"/>
      <c r="E56" s="71"/>
      <c r="F56" s="76"/>
      <c r="G56" s="184"/>
      <c r="H56" s="78"/>
    </row>
    <row r="57" spans="2:8" hidden="1" x14ac:dyDescent="0.2">
      <c r="B57" s="135"/>
      <c r="C57" s="134"/>
      <c r="D57" s="70"/>
      <c r="E57" s="71"/>
      <c r="F57" s="76"/>
      <c r="G57" s="184"/>
      <c r="H57" s="78"/>
    </row>
    <row r="58" spans="2:8" hidden="1" x14ac:dyDescent="0.2">
      <c r="B58" s="135"/>
      <c r="C58" s="134"/>
      <c r="D58" s="70"/>
      <c r="E58" s="71"/>
      <c r="F58" s="76"/>
      <c r="G58" s="184"/>
      <c r="H58" s="78"/>
    </row>
    <row r="59" spans="2:8" hidden="1" x14ac:dyDescent="0.2">
      <c r="B59" s="135"/>
      <c r="C59" s="134"/>
      <c r="D59" s="70"/>
      <c r="E59" s="71"/>
      <c r="F59" s="76"/>
      <c r="G59" s="184"/>
      <c r="H59" s="78"/>
    </row>
    <row r="60" spans="2:8" hidden="1" x14ac:dyDescent="0.2">
      <c r="B60" s="135"/>
      <c r="C60" s="134"/>
      <c r="D60" s="70"/>
      <c r="E60" s="71"/>
      <c r="F60" s="76"/>
      <c r="G60" s="184"/>
      <c r="H60" s="78"/>
    </row>
    <row r="61" spans="2:8" hidden="1" x14ac:dyDescent="0.2">
      <c r="B61" s="135"/>
      <c r="C61" s="134"/>
      <c r="D61" s="70"/>
      <c r="E61" s="71"/>
      <c r="F61" s="76"/>
      <c r="G61" s="184"/>
      <c r="H61" s="78"/>
    </row>
    <row r="62" spans="2:8" hidden="1" x14ac:dyDescent="0.2">
      <c r="B62" s="135"/>
      <c r="C62" s="134"/>
      <c r="D62" s="70"/>
      <c r="E62" s="71"/>
      <c r="F62" s="76"/>
      <c r="G62" s="184"/>
      <c r="H62" s="78"/>
    </row>
    <row r="63" spans="2:8" x14ac:dyDescent="0.2">
      <c r="B63" s="74"/>
      <c r="C63" s="87"/>
      <c r="D63" s="70"/>
      <c r="E63" s="71"/>
      <c r="F63" s="76"/>
      <c r="G63" s="184" t="str">
        <f t="shared" ref="G63:G69" si="5">IF(D63=0,"no size",F63/$D63)</f>
        <v>no size</v>
      </c>
      <c r="H63" s="78"/>
    </row>
    <row r="64" spans="2:8" x14ac:dyDescent="0.2">
      <c r="B64" s="74"/>
      <c r="C64" s="87"/>
      <c r="D64" s="70"/>
      <c r="E64" s="71"/>
      <c r="F64" s="76"/>
      <c r="G64" s="184" t="str">
        <f t="shared" si="5"/>
        <v>no size</v>
      </c>
      <c r="H64" s="78"/>
    </row>
    <row r="65" spans="1:61" x14ac:dyDescent="0.2">
      <c r="B65" s="141"/>
      <c r="C65" s="87"/>
      <c r="D65" s="70"/>
      <c r="E65" s="71"/>
      <c r="F65" s="76"/>
      <c r="G65" s="184" t="str">
        <f t="shared" si="5"/>
        <v>no size</v>
      </c>
      <c r="H65" s="78"/>
    </row>
    <row r="66" spans="1:61" x14ac:dyDescent="0.2">
      <c r="B66" s="141"/>
      <c r="C66" s="142"/>
      <c r="D66" s="70"/>
      <c r="E66" s="71"/>
      <c r="F66" s="76"/>
      <c r="G66" s="184" t="str">
        <f t="shared" si="5"/>
        <v>no size</v>
      </c>
      <c r="H66" s="78"/>
    </row>
    <row r="67" spans="1:61" x14ac:dyDescent="0.2">
      <c r="B67" s="141"/>
      <c r="C67" s="142"/>
      <c r="D67" s="70"/>
      <c r="E67" s="71"/>
      <c r="F67" s="76"/>
      <c r="G67" s="184" t="str">
        <f t="shared" si="5"/>
        <v>no size</v>
      </c>
      <c r="H67" s="78"/>
    </row>
    <row r="68" spans="1:61" x14ac:dyDescent="0.2">
      <c r="B68" s="141"/>
      <c r="C68" s="142"/>
      <c r="D68" s="70"/>
      <c r="E68" s="71"/>
      <c r="F68" s="76"/>
      <c r="G68" s="185" t="str">
        <f t="shared" si="5"/>
        <v>no size</v>
      </c>
      <c r="H68" s="78"/>
    </row>
    <row r="69" spans="1:61" x14ac:dyDescent="0.2">
      <c r="B69" s="143"/>
      <c r="C69" s="144"/>
      <c r="D69" s="72"/>
      <c r="E69" s="73"/>
      <c r="F69" s="77"/>
      <c r="G69" s="62" t="str">
        <f t="shared" si="5"/>
        <v>no size</v>
      </c>
      <c r="H69" s="79"/>
    </row>
    <row r="70" spans="1:61" x14ac:dyDescent="0.2">
      <c r="BI70" s="25"/>
    </row>
    <row r="71" spans="1:61" x14ac:dyDescent="0.2">
      <c r="B71" s="55" t="s">
        <v>1</v>
      </c>
      <c r="C71" s="28"/>
      <c r="D71" s="29"/>
      <c r="E71" s="28"/>
      <c r="F71" s="32"/>
      <c r="G71" s="28"/>
      <c r="H71" s="30"/>
      <c r="O71" s="26"/>
      <c r="Q71" s="27"/>
      <c r="S71" s="25"/>
      <c r="W71" s="26"/>
      <c r="Y71" s="27"/>
      <c r="AA71" s="25"/>
      <c r="AB71" s="27"/>
      <c r="AD71" s="25"/>
      <c r="AE71" s="27"/>
      <c r="AG71" s="25"/>
      <c r="AK71" s="26"/>
      <c r="AM71" s="27"/>
      <c r="AO71" s="25"/>
      <c r="AP71" s="27"/>
      <c r="AR71" s="25"/>
      <c r="AS71" s="27"/>
      <c r="AU71" s="25"/>
      <c r="AY71" s="26"/>
      <c r="BA71" s="27"/>
      <c r="BC71" s="25"/>
      <c r="BD71" s="27"/>
      <c r="BF71" s="25"/>
      <c r="BG71" s="27"/>
      <c r="BI71" s="25"/>
    </row>
    <row r="72" spans="1:61" x14ac:dyDescent="0.2">
      <c r="B72" s="31" t="s">
        <v>36</v>
      </c>
      <c r="C72" s="56"/>
      <c r="D72" s="38" t="s">
        <v>37</v>
      </c>
      <c r="E72" s="37"/>
      <c r="F72" s="188"/>
      <c r="G72" s="187"/>
      <c r="H72" s="36"/>
      <c r="O72" s="26"/>
      <c r="W72" s="26"/>
      <c r="Y72" s="27"/>
      <c r="AA72" s="25"/>
      <c r="AB72" s="27"/>
      <c r="AD72" s="25"/>
      <c r="AE72" s="27"/>
      <c r="AG72" s="25"/>
      <c r="AK72" s="26"/>
      <c r="AM72" s="27"/>
      <c r="AO72" s="25"/>
      <c r="AP72" s="27"/>
      <c r="AR72" s="25"/>
      <c r="AS72" s="27"/>
      <c r="AU72" s="25"/>
      <c r="AY72" s="26"/>
      <c r="BA72" s="27"/>
      <c r="BC72" s="25"/>
      <c r="BD72" s="27"/>
      <c r="BF72" s="25"/>
      <c r="BG72" s="27"/>
      <c r="BI72" s="25"/>
    </row>
    <row r="73" spans="1:61" x14ac:dyDescent="0.2">
      <c r="B73" s="60"/>
      <c r="C73" s="61"/>
      <c r="D73" s="43" t="s">
        <v>38</v>
      </c>
      <c r="E73" s="42"/>
      <c r="F73" s="39" t="s">
        <v>39</v>
      </c>
      <c r="G73" s="186" t="s">
        <v>40</v>
      </c>
      <c r="H73" s="40" t="s">
        <v>24</v>
      </c>
      <c r="V73" s="63"/>
      <c r="W73" s="63"/>
      <c r="AA73" s="63"/>
      <c r="AG73" s="25"/>
      <c r="AK73" s="26"/>
      <c r="AM73" s="27"/>
      <c r="AO73" s="25"/>
      <c r="AP73" s="27"/>
      <c r="AR73" s="25"/>
      <c r="AS73" s="27"/>
      <c r="AU73" s="25"/>
      <c r="BB73" s="64"/>
      <c r="BC73" s="63"/>
      <c r="BD73" s="63"/>
    </row>
    <row r="74" spans="1:61" x14ac:dyDescent="0.2">
      <c r="A74" s="6" t="s">
        <v>171</v>
      </c>
      <c r="B74" s="154" t="s">
        <v>409</v>
      </c>
      <c r="C74" s="18" t="s">
        <v>151</v>
      </c>
      <c r="D74" s="70">
        <v>25</v>
      </c>
      <c r="E74" s="71" t="s">
        <v>41</v>
      </c>
      <c r="F74" s="76">
        <v>212</v>
      </c>
      <c r="G74" s="184">
        <f>IF(D74=0,"no size",F74/$D74)</f>
        <v>8.48</v>
      </c>
      <c r="H74" s="78"/>
      <c r="Q74" s="63"/>
      <c r="R74" s="63"/>
      <c r="S74" s="63"/>
      <c r="T74" s="63"/>
      <c r="U74" s="63"/>
      <c r="V74" s="63"/>
      <c r="W74" s="64"/>
      <c r="X74" s="63"/>
      <c r="Y74" s="63"/>
      <c r="Z74" s="63"/>
      <c r="AA74" s="63"/>
      <c r="BB74" s="63"/>
      <c r="BD74" s="63"/>
    </row>
    <row r="75" spans="1:61" x14ac:dyDescent="0.2">
      <c r="B75" s="154" t="s">
        <v>410</v>
      </c>
      <c r="C75" s="37"/>
      <c r="D75" s="70">
        <v>20</v>
      </c>
      <c r="E75" s="71" t="s">
        <v>41</v>
      </c>
      <c r="F75" s="76">
        <v>135</v>
      </c>
      <c r="G75" s="184">
        <f t="shared" ref="G75:G81" si="6">IF(D75=0,"no size",F75/$D75)</f>
        <v>6.75</v>
      </c>
      <c r="H75" s="78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BB75" s="63"/>
      <c r="BD75" s="63"/>
    </row>
    <row r="76" spans="1:61" x14ac:dyDescent="0.2">
      <c r="A76" s="6" t="s">
        <v>173</v>
      </c>
      <c r="B76" s="154" t="s">
        <v>411</v>
      </c>
      <c r="C76" s="18" t="s">
        <v>154</v>
      </c>
      <c r="D76" s="70">
        <v>15</v>
      </c>
      <c r="E76" s="71" t="s">
        <v>41</v>
      </c>
      <c r="F76" s="76">
        <v>275</v>
      </c>
      <c r="G76" s="184">
        <f t="shared" si="6"/>
        <v>18.333333333333332</v>
      </c>
      <c r="H76" s="78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</row>
    <row r="77" spans="1:61" x14ac:dyDescent="0.2">
      <c r="A77" s="6" t="s">
        <v>173</v>
      </c>
      <c r="B77" s="154" t="s">
        <v>412</v>
      </c>
      <c r="C77" s="18" t="s">
        <v>151</v>
      </c>
      <c r="D77" s="70">
        <v>10</v>
      </c>
      <c r="E77" s="71" t="s">
        <v>41</v>
      </c>
      <c r="F77" s="76">
        <v>160</v>
      </c>
      <c r="G77" s="184">
        <f t="shared" si="6"/>
        <v>16</v>
      </c>
      <c r="H77" s="78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</row>
    <row r="78" spans="1:61" x14ac:dyDescent="0.2">
      <c r="A78" s="6" t="s">
        <v>173</v>
      </c>
      <c r="B78" s="31" t="s">
        <v>148</v>
      </c>
      <c r="C78" s="18"/>
      <c r="D78" s="70">
        <v>5</v>
      </c>
      <c r="E78" s="71" t="s">
        <v>41</v>
      </c>
      <c r="F78" s="76">
        <v>0</v>
      </c>
      <c r="G78" s="184">
        <f t="shared" si="6"/>
        <v>0</v>
      </c>
      <c r="H78" s="78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</row>
    <row r="79" spans="1:61" x14ac:dyDescent="0.2">
      <c r="A79" s="6" t="s">
        <v>173</v>
      </c>
      <c r="B79" s="31" t="s">
        <v>45</v>
      </c>
      <c r="C79" s="18"/>
      <c r="D79" s="70">
        <v>2</v>
      </c>
      <c r="E79" s="71" t="s">
        <v>41</v>
      </c>
      <c r="F79" s="76">
        <v>473</v>
      </c>
      <c r="G79" s="184">
        <f t="shared" si="6"/>
        <v>236.5</v>
      </c>
      <c r="H79" s="78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</row>
    <row r="80" spans="1:61" x14ac:dyDescent="0.2">
      <c r="B80" s="165" t="s">
        <v>303</v>
      </c>
      <c r="C80" s="158" t="s">
        <v>304</v>
      </c>
      <c r="D80" s="70">
        <v>20</v>
      </c>
      <c r="E80" s="71" t="s">
        <v>53</v>
      </c>
      <c r="F80" s="76">
        <v>97.5</v>
      </c>
      <c r="G80" s="184">
        <f t="shared" si="6"/>
        <v>4.875</v>
      </c>
      <c r="H80" s="78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</row>
    <row r="81" spans="2:31" x14ac:dyDescent="0.2">
      <c r="B81" s="154" t="s">
        <v>373</v>
      </c>
      <c r="C81" s="158" t="s">
        <v>374</v>
      </c>
      <c r="D81" s="70">
        <v>5</v>
      </c>
      <c r="E81" s="151" t="s">
        <v>53</v>
      </c>
      <c r="F81" s="76">
        <v>260</v>
      </c>
      <c r="G81" s="184">
        <f t="shared" si="6"/>
        <v>52</v>
      </c>
      <c r="H81" s="78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</row>
    <row r="82" spans="2:31" hidden="1" x14ac:dyDescent="0.2">
      <c r="B82" s="31"/>
      <c r="C82" s="18"/>
      <c r="D82" s="70"/>
      <c r="E82" s="71"/>
      <c r="F82" s="76"/>
      <c r="G82" s="184"/>
      <c r="H82" s="78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</row>
    <row r="83" spans="2:31" hidden="1" x14ac:dyDescent="0.2">
      <c r="B83" s="31"/>
      <c r="C83" s="18"/>
      <c r="D83" s="70"/>
      <c r="E83" s="71"/>
      <c r="F83" s="76"/>
      <c r="G83" s="184"/>
      <c r="H83" s="78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</row>
    <row r="84" spans="2:31" hidden="1" x14ac:dyDescent="0.2">
      <c r="B84" s="31"/>
      <c r="C84" s="18"/>
      <c r="D84" s="70"/>
      <c r="E84" s="71"/>
      <c r="F84" s="76"/>
      <c r="G84" s="184"/>
      <c r="H84" s="78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</row>
    <row r="85" spans="2:31" hidden="1" x14ac:dyDescent="0.2">
      <c r="B85" s="31"/>
      <c r="C85" s="18"/>
      <c r="D85" s="70"/>
      <c r="E85" s="71"/>
      <c r="F85" s="76"/>
      <c r="G85" s="184"/>
      <c r="H85" s="78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</row>
    <row r="86" spans="2:31" hidden="1" x14ac:dyDescent="0.2">
      <c r="B86" s="31"/>
      <c r="C86" s="18"/>
      <c r="D86" s="70"/>
      <c r="E86" s="71"/>
      <c r="F86" s="76"/>
      <c r="G86" s="184"/>
      <c r="H86" s="78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</row>
    <row r="87" spans="2:31" hidden="1" x14ac:dyDescent="0.2">
      <c r="B87" s="31"/>
      <c r="C87" s="18"/>
      <c r="D87" s="70"/>
      <c r="E87" s="71"/>
      <c r="F87" s="76"/>
      <c r="G87" s="184"/>
      <c r="H87" s="78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</row>
    <row r="88" spans="2:31" hidden="1" x14ac:dyDescent="0.2">
      <c r="B88" s="31"/>
      <c r="C88" s="18"/>
      <c r="D88" s="70"/>
      <c r="E88" s="71"/>
      <c r="F88" s="76"/>
      <c r="G88" s="184"/>
      <c r="H88" s="78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</row>
    <row r="89" spans="2:31" hidden="1" x14ac:dyDescent="0.2">
      <c r="B89" s="31"/>
      <c r="C89" s="18"/>
      <c r="D89" s="70"/>
      <c r="E89" s="71"/>
      <c r="F89" s="76"/>
      <c r="G89" s="184"/>
      <c r="H89" s="78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/>
      <c r="AE89" s="63"/>
    </row>
    <row r="90" spans="2:31" hidden="1" x14ac:dyDescent="0.2">
      <c r="B90" s="31"/>
      <c r="C90" s="18"/>
      <c r="D90" s="70"/>
      <c r="E90" s="71"/>
      <c r="F90" s="76"/>
      <c r="G90" s="184"/>
      <c r="H90" s="78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3"/>
      <c r="AE90" s="63"/>
    </row>
    <row r="91" spans="2:31" hidden="1" x14ac:dyDescent="0.2">
      <c r="B91" s="31"/>
      <c r="C91" s="18"/>
      <c r="D91" s="70"/>
      <c r="E91" s="71"/>
      <c r="F91" s="76"/>
      <c r="G91" s="184"/>
      <c r="H91" s="78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</row>
    <row r="92" spans="2:31" hidden="1" x14ac:dyDescent="0.2">
      <c r="B92" s="31"/>
      <c r="C92" s="18"/>
      <c r="D92" s="70"/>
      <c r="E92" s="71"/>
      <c r="F92" s="76"/>
      <c r="G92" s="184"/>
      <c r="H92" s="78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</row>
    <row r="93" spans="2:31" hidden="1" x14ac:dyDescent="0.2">
      <c r="B93" s="31"/>
      <c r="C93" s="18"/>
      <c r="D93" s="70"/>
      <c r="E93" s="71"/>
      <c r="F93" s="76"/>
      <c r="G93" s="184"/>
      <c r="H93" s="78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</row>
    <row r="94" spans="2:31" hidden="1" x14ac:dyDescent="0.2">
      <c r="B94" s="31"/>
      <c r="C94" s="18"/>
      <c r="D94" s="70"/>
      <c r="E94" s="71"/>
      <c r="F94" s="76"/>
      <c r="G94" s="184"/>
      <c r="H94" s="78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</row>
    <row r="95" spans="2:31" hidden="1" x14ac:dyDescent="0.2">
      <c r="B95" s="31"/>
      <c r="C95" s="18"/>
      <c r="D95" s="70"/>
      <c r="E95" s="71"/>
      <c r="F95" s="76"/>
      <c r="G95" s="184"/>
      <c r="H95" s="78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</row>
    <row r="96" spans="2:31" x14ac:dyDescent="0.2">
      <c r="B96" s="74"/>
      <c r="C96" s="87"/>
      <c r="D96" s="70">
        <v>1</v>
      </c>
      <c r="E96" s="71"/>
      <c r="F96" s="76"/>
      <c r="G96" s="184">
        <f t="shared" ref="G96:G101" si="7">IF(D96=0,"no size",F96/D96)</f>
        <v>0</v>
      </c>
      <c r="H96" s="78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3"/>
      <c r="AB96" s="63"/>
      <c r="AC96" s="63"/>
      <c r="AD96" s="63"/>
      <c r="AE96" s="63"/>
    </row>
    <row r="97" spans="1:31" x14ac:dyDescent="0.2">
      <c r="B97" s="74"/>
      <c r="C97" s="87"/>
      <c r="D97" s="70">
        <v>1</v>
      </c>
      <c r="E97" s="71"/>
      <c r="F97" s="76"/>
      <c r="G97" s="184">
        <f t="shared" si="7"/>
        <v>0</v>
      </c>
      <c r="H97" s="78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</row>
    <row r="98" spans="1:31" x14ac:dyDescent="0.2">
      <c r="B98" s="74"/>
      <c r="C98" s="87"/>
      <c r="D98" s="70">
        <v>1</v>
      </c>
      <c r="E98" s="71"/>
      <c r="F98" s="76"/>
      <c r="G98" s="184">
        <f t="shared" si="7"/>
        <v>0</v>
      </c>
      <c r="H98" s="78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</row>
    <row r="99" spans="1:31" x14ac:dyDescent="0.2">
      <c r="B99" s="74"/>
      <c r="C99" s="87"/>
      <c r="D99" s="70">
        <v>1</v>
      </c>
      <c r="E99" s="71"/>
      <c r="F99" s="76"/>
      <c r="G99" s="184">
        <f t="shared" si="7"/>
        <v>0</v>
      </c>
      <c r="H99" s="78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</row>
    <row r="100" spans="1:31" x14ac:dyDescent="0.2">
      <c r="B100" s="74"/>
      <c r="C100" s="87"/>
      <c r="D100" s="70">
        <v>1</v>
      </c>
      <c r="E100" s="71"/>
      <c r="F100" s="76"/>
      <c r="G100" s="184">
        <f t="shared" si="7"/>
        <v>0</v>
      </c>
      <c r="H100" s="78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</row>
    <row r="101" spans="1:31" x14ac:dyDescent="0.2">
      <c r="B101" s="75"/>
      <c r="C101" s="126"/>
      <c r="D101" s="72">
        <v>1</v>
      </c>
      <c r="E101" s="73"/>
      <c r="F101" s="77"/>
      <c r="G101" s="185">
        <f t="shared" si="7"/>
        <v>0</v>
      </c>
      <c r="H101" s="79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  <c r="AA101" s="63"/>
      <c r="AB101" s="63"/>
      <c r="AC101" s="63"/>
      <c r="AD101" s="63"/>
      <c r="AE101" s="63"/>
    </row>
    <row r="103" spans="1:31" x14ac:dyDescent="0.2">
      <c r="B103" s="56" t="s">
        <v>33</v>
      </c>
      <c r="D103" s="29"/>
      <c r="E103" s="28"/>
      <c r="F103" s="32"/>
      <c r="G103" s="28"/>
      <c r="H103" s="30"/>
    </row>
    <row r="104" spans="1:31" x14ac:dyDescent="0.2">
      <c r="B104" s="33" t="s">
        <v>36</v>
      </c>
      <c r="C104" s="58"/>
      <c r="D104" s="38" t="s">
        <v>37</v>
      </c>
      <c r="E104" s="37"/>
      <c r="F104" s="59"/>
      <c r="G104" s="187"/>
      <c r="H104" s="36"/>
    </row>
    <row r="105" spans="1:31" x14ac:dyDescent="0.2">
      <c r="B105" s="60"/>
      <c r="C105" s="61"/>
      <c r="D105" s="43" t="s">
        <v>38</v>
      </c>
      <c r="E105" s="42"/>
      <c r="F105" s="39" t="s">
        <v>39</v>
      </c>
      <c r="G105" s="186" t="s">
        <v>40</v>
      </c>
      <c r="H105" s="40" t="s">
        <v>24</v>
      </c>
    </row>
    <row r="106" spans="1:31" x14ac:dyDescent="0.2">
      <c r="B106" s="33" t="s">
        <v>227</v>
      </c>
      <c r="C106" s="34"/>
      <c r="D106" s="70">
        <v>20</v>
      </c>
      <c r="E106" s="71" t="s">
        <v>53</v>
      </c>
      <c r="F106" s="76">
        <v>315</v>
      </c>
      <c r="G106" s="184">
        <f t="shared" ref="G106" si="8">IF(D106=0,"no size",F106/$D106)</f>
        <v>15.75</v>
      </c>
      <c r="H106" s="78"/>
    </row>
    <row r="107" spans="1:31" x14ac:dyDescent="0.2">
      <c r="B107" s="31" t="s">
        <v>228</v>
      </c>
      <c r="C107" s="18" t="s">
        <v>190</v>
      </c>
      <c r="D107" s="70">
        <v>5</v>
      </c>
      <c r="E107" s="71" t="s">
        <v>41</v>
      </c>
      <c r="F107" s="76">
        <v>346</v>
      </c>
      <c r="G107" s="184">
        <f t="shared" ref="G107:G110" si="9">IF(D107=0,"no size",F107/$D107)</f>
        <v>69.2</v>
      </c>
      <c r="H107" s="78"/>
    </row>
    <row r="108" spans="1:31" x14ac:dyDescent="0.2">
      <c r="B108" s="31" t="s">
        <v>229</v>
      </c>
      <c r="C108" s="158" t="s">
        <v>230</v>
      </c>
      <c r="D108" s="70">
        <v>1000</v>
      </c>
      <c r="E108" s="151" t="s">
        <v>381</v>
      </c>
      <c r="F108" s="76">
        <v>98</v>
      </c>
      <c r="G108" s="184">
        <f t="shared" si="9"/>
        <v>9.8000000000000004E-2</v>
      </c>
      <c r="H108" s="78"/>
    </row>
    <row r="109" spans="1:31" x14ac:dyDescent="0.2">
      <c r="B109" s="31" t="s">
        <v>231</v>
      </c>
      <c r="C109" s="18"/>
      <c r="D109" s="70">
        <v>20</v>
      </c>
      <c r="E109" s="71" t="s">
        <v>53</v>
      </c>
      <c r="F109" s="76">
        <v>300</v>
      </c>
      <c r="G109" s="184">
        <f t="shared" si="9"/>
        <v>15</v>
      </c>
      <c r="H109" s="78"/>
    </row>
    <row r="110" spans="1:31" x14ac:dyDescent="0.2">
      <c r="B110" s="167" t="s">
        <v>330</v>
      </c>
      <c r="C110" s="166" t="s">
        <v>331</v>
      </c>
      <c r="D110" s="70">
        <v>5</v>
      </c>
      <c r="E110" s="71" t="s">
        <v>53</v>
      </c>
      <c r="F110" s="76">
        <v>0</v>
      </c>
      <c r="G110" s="184">
        <f t="shared" si="9"/>
        <v>0</v>
      </c>
      <c r="H110" s="78"/>
    </row>
    <row r="111" spans="1:31" x14ac:dyDescent="0.2">
      <c r="B111" s="31" t="s">
        <v>232</v>
      </c>
      <c r="C111" s="18"/>
      <c r="D111" s="70">
        <v>5</v>
      </c>
      <c r="E111" s="71" t="s">
        <v>53</v>
      </c>
      <c r="F111" s="76">
        <v>318</v>
      </c>
      <c r="G111" s="184">
        <f t="shared" ref="G111:G121" si="10">IF(D111=0,"no size",F111/$D111)</f>
        <v>63.6</v>
      </c>
      <c r="H111" s="78"/>
    </row>
    <row r="112" spans="1:31" x14ac:dyDescent="0.2">
      <c r="A112" s="6" t="s">
        <v>173</v>
      </c>
      <c r="B112" s="31" t="s">
        <v>198</v>
      </c>
      <c r="C112" s="18" t="s">
        <v>224</v>
      </c>
      <c r="D112" s="70">
        <v>20</v>
      </c>
      <c r="E112" s="71" t="s">
        <v>53</v>
      </c>
      <c r="F112" s="76">
        <v>511</v>
      </c>
      <c r="G112" s="184">
        <f t="shared" si="10"/>
        <v>25.55</v>
      </c>
      <c r="H112" s="78"/>
    </row>
    <row r="113" spans="1:8" x14ac:dyDescent="0.2">
      <c r="A113" s="6" t="s">
        <v>175</v>
      </c>
      <c r="B113" s="31" t="s">
        <v>246</v>
      </c>
      <c r="C113" s="145"/>
      <c r="D113" s="70">
        <v>20</v>
      </c>
      <c r="E113" s="71" t="s">
        <v>53</v>
      </c>
      <c r="F113" s="76">
        <v>90</v>
      </c>
      <c r="G113" s="184">
        <f t="shared" si="10"/>
        <v>4.5</v>
      </c>
      <c r="H113" s="78"/>
    </row>
    <row r="114" spans="1:8" x14ac:dyDescent="0.2">
      <c r="B114" s="31" t="s">
        <v>233</v>
      </c>
      <c r="C114" s="18" t="s">
        <v>234</v>
      </c>
      <c r="D114" s="70">
        <v>5</v>
      </c>
      <c r="E114" s="71" t="s">
        <v>53</v>
      </c>
      <c r="F114" s="76">
        <v>289</v>
      </c>
      <c r="G114" s="184">
        <f t="shared" si="10"/>
        <v>57.8</v>
      </c>
      <c r="H114" s="78"/>
    </row>
    <row r="115" spans="1:8" x14ac:dyDescent="0.2">
      <c r="B115" s="31" t="s">
        <v>235</v>
      </c>
      <c r="C115" s="18" t="s">
        <v>236</v>
      </c>
      <c r="D115" s="70">
        <v>5</v>
      </c>
      <c r="E115" s="71" t="s">
        <v>41</v>
      </c>
      <c r="F115" s="76">
        <v>443</v>
      </c>
      <c r="G115" s="184">
        <f t="shared" si="10"/>
        <v>88.6</v>
      </c>
      <c r="H115" s="78"/>
    </row>
    <row r="116" spans="1:8" x14ac:dyDescent="0.2">
      <c r="B116" s="31" t="s">
        <v>237</v>
      </c>
      <c r="C116" s="158" t="s">
        <v>312</v>
      </c>
      <c r="D116" s="70">
        <v>5</v>
      </c>
      <c r="E116" s="71" t="s">
        <v>53</v>
      </c>
      <c r="F116" s="76">
        <v>96</v>
      </c>
      <c r="G116" s="184">
        <f t="shared" si="10"/>
        <v>19.2</v>
      </c>
      <c r="H116" s="78"/>
    </row>
    <row r="117" spans="1:8" x14ac:dyDescent="0.2">
      <c r="B117" s="31" t="s">
        <v>238</v>
      </c>
      <c r="C117" s="18"/>
      <c r="D117" s="70">
        <v>20</v>
      </c>
      <c r="E117" s="71" t="s">
        <v>53</v>
      </c>
      <c r="F117" s="76">
        <v>100</v>
      </c>
      <c r="G117" s="184">
        <f t="shared" si="10"/>
        <v>5</v>
      </c>
      <c r="H117" s="78"/>
    </row>
    <row r="118" spans="1:8" x14ac:dyDescent="0.2">
      <c r="B118" s="135" t="s">
        <v>192</v>
      </c>
      <c r="C118" s="134" t="s">
        <v>191</v>
      </c>
      <c r="D118" s="70">
        <v>20</v>
      </c>
      <c r="E118" s="71" t="s">
        <v>53</v>
      </c>
      <c r="F118" s="76">
        <v>197</v>
      </c>
      <c r="G118" s="184">
        <f t="shared" si="10"/>
        <v>9.85</v>
      </c>
      <c r="H118" s="78"/>
    </row>
    <row r="119" spans="1:8" x14ac:dyDescent="0.2">
      <c r="B119" s="31" t="s">
        <v>225</v>
      </c>
      <c r="C119" s="18" t="s">
        <v>226</v>
      </c>
      <c r="D119" s="70">
        <v>20</v>
      </c>
      <c r="E119" s="71" t="s">
        <v>53</v>
      </c>
      <c r="F119" s="76">
        <v>210</v>
      </c>
      <c r="G119" s="184">
        <f t="shared" si="10"/>
        <v>10.5</v>
      </c>
      <c r="H119" s="78"/>
    </row>
    <row r="120" spans="1:8" x14ac:dyDescent="0.2">
      <c r="B120" s="31" t="s">
        <v>239</v>
      </c>
      <c r="C120" s="18" t="s">
        <v>240</v>
      </c>
      <c r="D120" s="70">
        <v>1</v>
      </c>
      <c r="E120" s="71" t="s">
        <v>41</v>
      </c>
      <c r="F120" s="76">
        <v>525</v>
      </c>
      <c r="G120" s="184">
        <f t="shared" si="10"/>
        <v>525</v>
      </c>
      <c r="H120" s="78"/>
    </row>
    <row r="121" spans="1:8" x14ac:dyDescent="0.2">
      <c r="B121" s="135" t="s">
        <v>200</v>
      </c>
      <c r="C121" s="134" t="s">
        <v>201</v>
      </c>
      <c r="D121" s="70">
        <v>15</v>
      </c>
      <c r="E121" s="71" t="s">
        <v>41</v>
      </c>
      <c r="F121" s="76">
        <v>144</v>
      </c>
      <c r="G121" s="184">
        <f t="shared" si="10"/>
        <v>9.6</v>
      </c>
      <c r="H121" s="78"/>
    </row>
    <row r="122" spans="1:8" x14ac:dyDescent="0.2">
      <c r="B122" s="154" t="s">
        <v>364</v>
      </c>
      <c r="C122" s="158" t="s">
        <v>365</v>
      </c>
      <c r="D122" s="70">
        <v>1</v>
      </c>
      <c r="E122" s="151" t="s">
        <v>41</v>
      </c>
      <c r="F122" s="76">
        <v>500</v>
      </c>
      <c r="G122" s="184">
        <f t="shared" ref="G122:G123" si="11">IF(D122=0,"no size",F122/$D122)</f>
        <v>500</v>
      </c>
      <c r="H122" s="78"/>
    </row>
    <row r="123" spans="1:8" x14ac:dyDescent="0.2">
      <c r="B123" s="154" t="s">
        <v>366</v>
      </c>
      <c r="C123" s="158" t="s">
        <v>367</v>
      </c>
      <c r="D123" s="70">
        <v>20</v>
      </c>
      <c r="E123" s="151" t="s">
        <v>53</v>
      </c>
      <c r="F123" s="76">
        <v>700</v>
      </c>
      <c r="G123" s="184">
        <f t="shared" si="11"/>
        <v>35</v>
      </c>
      <c r="H123" s="78"/>
    </row>
    <row r="124" spans="1:8" hidden="1" x14ac:dyDescent="0.2">
      <c r="B124" s="31"/>
      <c r="C124" s="18"/>
      <c r="D124" s="70"/>
      <c r="E124" s="71"/>
      <c r="F124" s="76"/>
      <c r="G124" s="184"/>
      <c r="H124" s="78"/>
    </row>
    <row r="125" spans="1:8" hidden="1" x14ac:dyDescent="0.2">
      <c r="B125" s="31"/>
      <c r="C125" s="18"/>
      <c r="D125" s="70"/>
      <c r="E125" s="71"/>
      <c r="F125" s="76"/>
      <c r="G125" s="184"/>
      <c r="H125" s="78"/>
    </row>
    <row r="126" spans="1:8" hidden="1" x14ac:dyDescent="0.2">
      <c r="B126" s="31"/>
      <c r="C126" s="18"/>
      <c r="D126" s="70"/>
      <c r="E126" s="71"/>
      <c r="F126" s="76"/>
      <c r="G126" s="184"/>
      <c r="H126" s="78"/>
    </row>
    <row r="127" spans="1:8" x14ac:dyDescent="0.2">
      <c r="B127" s="74"/>
      <c r="C127" s="87"/>
      <c r="D127" s="70"/>
      <c r="E127" s="71"/>
      <c r="F127" s="76"/>
      <c r="G127" s="184"/>
      <c r="H127" s="78"/>
    </row>
    <row r="128" spans="1:8" x14ac:dyDescent="0.2">
      <c r="B128" s="74"/>
      <c r="C128" s="87"/>
      <c r="D128" s="70"/>
      <c r="E128" s="71"/>
      <c r="F128" s="76"/>
      <c r="G128" s="184"/>
      <c r="H128" s="78"/>
    </row>
    <row r="129" spans="1:8" x14ac:dyDescent="0.2">
      <c r="B129" s="74"/>
      <c r="C129" s="87"/>
      <c r="D129" s="70">
        <v>1</v>
      </c>
      <c r="E129" s="71"/>
      <c r="F129" s="76"/>
      <c r="G129" s="184">
        <f>IF(D129=0,"no size",F129/D129)</f>
        <v>0</v>
      </c>
      <c r="H129" s="78"/>
    </row>
    <row r="130" spans="1:8" x14ac:dyDescent="0.2">
      <c r="B130" s="74"/>
      <c r="C130" s="87"/>
      <c r="D130" s="70">
        <v>1</v>
      </c>
      <c r="E130" s="71"/>
      <c r="F130" s="76"/>
      <c r="G130" s="184">
        <f>IF(D130=0,"no size",F130/D130)</f>
        <v>0</v>
      </c>
      <c r="H130" s="78"/>
    </row>
    <row r="131" spans="1:8" x14ac:dyDescent="0.2">
      <c r="B131" s="74"/>
      <c r="C131" s="87"/>
      <c r="D131" s="70">
        <v>1</v>
      </c>
      <c r="E131" s="71"/>
      <c r="F131" s="76"/>
      <c r="G131" s="184">
        <f>IF(D131=0,"no size",F131/D131)</f>
        <v>0</v>
      </c>
      <c r="H131" s="78"/>
    </row>
    <row r="132" spans="1:8" x14ac:dyDescent="0.2">
      <c r="B132" s="75"/>
      <c r="C132" s="126"/>
      <c r="D132" s="72">
        <v>1</v>
      </c>
      <c r="E132" s="73"/>
      <c r="F132" s="77"/>
      <c r="G132" s="185">
        <f>IF(D132=0,"no size",F132/D132)</f>
        <v>0</v>
      </c>
      <c r="H132" s="79"/>
    </row>
    <row r="134" spans="1:8" x14ac:dyDescent="0.2">
      <c r="B134" s="57" t="s">
        <v>34</v>
      </c>
      <c r="C134" s="54"/>
      <c r="D134" s="29"/>
      <c r="E134" s="28"/>
      <c r="F134" s="32"/>
      <c r="G134" s="28"/>
      <c r="H134" s="30"/>
    </row>
    <row r="135" spans="1:8" x14ac:dyDescent="0.2">
      <c r="B135" s="33" t="s">
        <v>36</v>
      </c>
      <c r="C135" s="58"/>
      <c r="D135" s="38" t="s">
        <v>37</v>
      </c>
      <c r="E135" s="37"/>
      <c r="F135" s="59"/>
      <c r="G135" s="187"/>
      <c r="H135" s="36"/>
    </row>
    <row r="136" spans="1:8" x14ac:dyDescent="0.2">
      <c r="B136" s="60"/>
      <c r="C136" s="61"/>
      <c r="D136" s="43" t="s">
        <v>38</v>
      </c>
      <c r="E136" s="42"/>
      <c r="F136" s="39" t="s">
        <v>39</v>
      </c>
      <c r="G136" s="186" t="s">
        <v>40</v>
      </c>
      <c r="H136" s="40" t="s">
        <v>24</v>
      </c>
    </row>
    <row r="137" spans="1:8" x14ac:dyDescent="0.2">
      <c r="B137" s="33" t="s">
        <v>97</v>
      </c>
      <c r="C137" s="34" t="s">
        <v>241</v>
      </c>
      <c r="D137" s="70">
        <v>205</v>
      </c>
      <c r="E137" s="71" t="s">
        <v>53</v>
      </c>
      <c r="F137" s="76">
        <v>450</v>
      </c>
      <c r="G137" s="184">
        <f t="shared" ref="G137" si="12">IF(D137=0,"no size",F137/$D137)</f>
        <v>2.1951219512195124</v>
      </c>
      <c r="H137" s="78"/>
    </row>
    <row r="138" spans="1:8" x14ac:dyDescent="0.2">
      <c r="A138" s="6" t="s">
        <v>175</v>
      </c>
      <c r="B138" s="136" t="s">
        <v>205</v>
      </c>
      <c r="C138" s="18" t="s">
        <v>152</v>
      </c>
      <c r="D138" s="70">
        <v>5</v>
      </c>
      <c r="E138" s="71" t="s">
        <v>53</v>
      </c>
      <c r="F138" s="76">
        <v>164</v>
      </c>
      <c r="G138" s="184">
        <f t="shared" ref="G138:G168" si="13">IF(D138=0,"no size",F138/$D138)</f>
        <v>32.799999999999997</v>
      </c>
      <c r="H138" s="78"/>
    </row>
    <row r="139" spans="1:8" x14ac:dyDescent="0.2">
      <c r="B139" s="139" t="s">
        <v>196</v>
      </c>
      <c r="C139" s="140"/>
      <c r="D139" s="70">
        <v>10</v>
      </c>
      <c r="E139" s="71" t="s">
        <v>53</v>
      </c>
      <c r="F139" s="76">
        <v>594</v>
      </c>
      <c r="G139" s="184">
        <f t="shared" si="13"/>
        <v>59.4</v>
      </c>
      <c r="H139" s="78"/>
    </row>
    <row r="140" spans="1:8" x14ac:dyDescent="0.2">
      <c r="A140" s="6" t="s">
        <v>176</v>
      </c>
      <c r="B140" s="31" t="s">
        <v>155</v>
      </c>
      <c r="C140" s="111" t="s">
        <v>158</v>
      </c>
      <c r="D140" s="70">
        <v>5</v>
      </c>
      <c r="E140" s="71" t="s">
        <v>53</v>
      </c>
      <c r="F140" s="76">
        <v>72.400000000000006</v>
      </c>
      <c r="G140" s="184">
        <f t="shared" si="13"/>
        <v>14.48</v>
      </c>
      <c r="H140" s="78"/>
    </row>
    <row r="141" spans="1:8" x14ac:dyDescent="0.2">
      <c r="A141" s="6" t="s">
        <v>175</v>
      </c>
      <c r="B141" s="31" t="s">
        <v>252</v>
      </c>
      <c r="C141" s="18"/>
      <c r="D141" s="70">
        <v>0.25</v>
      </c>
      <c r="E141" s="71" t="s">
        <v>41</v>
      </c>
      <c r="F141" s="76">
        <v>193</v>
      </c>
      <c r="G141" s="184">
        <f t="shared" si="13"/>
        <v>772</v>
      </c>
      <c r="H141" s="78"/>
    </row>
    <row r="142" spans="1:8" x14ac:dyDescent="0.2">
      <c r="B142" s="135" t="s">
        <v>189</v>
      </c>
      <c r="C142" s="134" t="s">
        <v>152</v>
      </c>
      <c r="D142" s="70">
        <v>1</v>
      </c>
      <c r="E142" s="71" t="s">
        <v>53</v>
      </c>
      <c r="F142" s="76">
        <v>90</v>
      </c>
      <c r="G142" s="184">
        <f t="shared" si="13"/>
        <v>90</v>
      </c>
      <c r="H142" s="78"/>
    </row>
    <row r="143" spans="1:8" x14ac:dyDescent="0.2">
      <c r="B143" s="31" t="s">
        <v>195</v>
      </c>
      <c r="C143" s="18"/>
      <c r="D143" s="70">
        <v>5</v>
      </c>
      <c r="E143" s="71" t="s">
        <v>53</v>
      </c>
      <c r="F143" s="76">
        <v>598</v>
      </c>
      <c r="G143" s="184">
        <f t="shared" si="13"/>
        <v>119.6</v>
      </c>
      <c r="H143" s="78"/>
    </row>
    <row r="144" spans="1:8" hidden="1" x14ac:dyDescent="0.2">
      <c r="B144" s="31"/>
      <c r="C144" s="18"/>
      <c r="D144" s="70"/>
      <c r="E144" s="71"/>
      <c r="F144" s="76">
        <v>0</v>
      </c>
      <c r="G144" s="184" t="str">
        <f t="shared" si="13"/>
        <v>no size</v>
      </c>
      <c r="H144" s="78"/>
    </row>
    <row r="145" spans="2:8" hidden="1" x14ac:dyDescent="0.2">
      <c r="B145" s="31"/>
      <c r="C145" s="18"/>
      <c r="D145" s="70"/>
      <c r="E145" s="71"/>
      <c r="F145" s="76">
        <v>0</v>
      </c>
      <c r="G145" s="184" t="str">
        <f t="shared" si="13"/>
        <v>no size</v>
      </c>
      <c r="H145" s="78"/>
    </row>
    <row r="146" spans="2:8" hidden="1" x14ac:dyDescent="0.2">
      <c r="B146" s="31"/>
      <c r="C146" s="18"/>
      <c r="D146" s="70"/>
      <c r="E146" s="71"/>
      <c r="F146" s="76">
        <v>0</v>
      </c>
      <c r="G146" s="184" t="str">
        <f t="shared" si="13"/>
        <v>no size</v>
      </c>
      <c r="H146" s="78"/>
    </row>
    <row r="147" spans="2:8" hidden="1" x14ac:dyDescent="0.2">
      <c r="B147" s="31"/>
      <c r="C147" s="18"/>
      <c r="D147" s="70"/>
      <c r="E147" s="71"/>
      <c r="F147" s="76">
        <v>0</v>
      </c>
      <c r="G147" s="184" t="str">
        <f t="shared" si="13"/>
        <v>no size</v>
      </c>
      <c r="H147" s="78"/>
    </row>
    <row r="148" spans="2:8" hidden="1" x14ac:dyDescent="0.2">
      <c r="B148" s="31"/>
      <c r="C148" s="18"/>
      <c r="D148" s="70"/>
      <c r="E148" s="71"/>
      <c r="F148" s="76">
        <v>0</v>
      </c>
      <c r="G148" s="184" t="str">
        <f t="shared" si="13"/>
        <v>no size</v>
      </c>
      <c r="H148" s="78"/>
    </row>
    <row r="149" spans="2:8" hidden="1" x14ac:dyDescent="0.2">
      <c r="B149" s="31"/>
      <c r="C149" s="18"/>
      <c r="D149" s="70"/>
      <c r="E149" s="71"/>
      <c r="F149" s="76">
        <v>0</v>
      </c>
      <c r="G149" s="184" t="str">
        <f t="shared" si="13"/>
        <v>no size</v>
      </c>
      <c r="H149" s="78"/>
    </row>
    <row r="150" spans="2:8" hidden="1" x14ac:dyDescent="0.2">
      <c r="B150" s="31"/>
      <c r="C150" s="18"/>
      <c r="D150" s="70"/>
      <c r="E150" s="71"/>
      <c r="F150" s="76">
        <v>0</v>
      </c>
      <c r="G150" s="184" t="str">
        <f t="shared" si="13"/>
        <v>no size</v>
      </c>
      <c r="H150" s="78"/>
    </row>
    <row r="151" spans="2:8" hidden="1" x14ac:dyDescent="0.2">
      <c r="B151" s="31"/>
      <c r="C151" s="18"/>
      <c r="D151" s="70"/>
      <c r="E151" s="71"/>
      <c r="F151" s="76">
        <v>0</v>
      </c>
      <c r="G151" s="184" t="str">
        <f t="shared" si="13"/>
        <v>no size</v>
      </c>
      <c r="H151" s="78"/>
    </row>
    <row r="152" spans="2:8" hidden="1" x14ac:dyDescent="0.2">
      <c r="B152" s="31"/>
      <c r="C152" s="18"/>
      <c r="D152" s="70"/>
      <c r="E152" s="71"/>
      <c r="F152" s="76">
        <v>0</v>
      </c>
      <c r="G152" s="184" t="str">
        <f t="shared" si="13"/>
        <v>no size</v>
      </c>
      <c r="H152" s="78"/>
    </row>
    <row r="153" spans="2:8" hidden="1" x14ac:dyDescent="0.2">
      <c r="B153" s="31"/>
      <c r="C153" s="18"/>
      <c r="D153" s="70"/>
      <c r="E153" s="71"/>
      <c r="F153" s="76">
        <v>0</v>
      </c>
      <c r="G153" s="184" t="str">
        <f t="shared" si="13"/>
        <v>no size</v>
      </c>
      <c r="H153" s="78"/>
    </row>
    <row r="154" spans="2:8" hidden="1" x14ac:dyDescent="0.2">
      <c r="B154" s="31"/>
      <c r="C154" s="18"/>
      <c r="D154" s="70"/>
      <c r="E154" s="71"/>
      <c r="F154" s="76">
        <v>0</v>
      </c>
      <c r="G154" s="184" t="str">
        <f t="shared" si="13"/>
        <v>no size</v>
      </c>
      <c r="H154" s="78"/>
    </row>
    <row r="155" spans="2:8" hidden="1" x14ac:dyDescent="0.2">
      <c r="B155" s="31"/>
      <c r="C155" s="18"/>
      <c r="D155" s="70"/>
      <c r="E155" s="71"/>
      <c r="F155" s="76">
        <v>0</v>
      </c>
      <c r="G155" s="184" t="str">
        <f t="shared" si="13"/>
        <v>no size</v>
      </c>
      <c r="H155" s="78"/>
    </row>
    <row r="156" spans="2:8" hidden="1" x14ac:dyDescent="0.2">
      <c r="B156" s="31"/>
      <c r="C156" s="18"/>
      <c r="D156" s="70"/>
      <c r="E156" s="71"/>
      <c r="F156" s="76">
        <v>0</v>
      </c>
      <c r="G156" s="184" t="str">
        <f t="shared" si="13"/>
        <v>no size</v>
      </c>
      <c r="H156" s="78"/>
    </row>
    <row r="157" spans="2:8" hidden="1" x14ac:dyDescent="0.2">
      <c r="B157" s="31"/>
      <c r="C157" s="18"/>
      <c r="D157" s="70"/>
      <c r="E157" s="71"/>
      <c r="F157" s="76">
        <v>0</v>
      </c>
      <c r="G157" s="184" t="str">
        <f t="shared" si="13"/>
        <v>no size</v>
      </c>
      <c r="H157" s="78"/>
    </row>
    <row r="158" spans="2:8" hidden="1" x14ac:dyDescent="0.2">
      <c r="B158" s="31"/>
      <c r="C158" s="18"/>
      <c r="D158" s="70"/>
      <c r="E158" s="71"/>
      <c r="F158" s="76">
        <v>0</v>
      </c>
      <c r="G158" s="184" t="str">
        <f t="shared" si="13"/>
        <v>no size</v>
      </c>
      <c r="H158" s="78"/>
    </row>
    <row r="159" spans="2:8" x14ac:dyDescent="0.2">
      <c r="B159" s="150" t="s">
        <v>269</v>
      </c>
      <c r="C159" s="152" t="s">
        <v>272</v>
      </c>
      <c r="D159" s="153">
        <v>20</v>
      </c>
      <c r="E159" s="71" t="s">
        <v>41</v>
      </c>
      <c r="F159" s="76">
        <v>120</v>
      </c>
      <c r="G159" s="184">
        <f t="shared" si="13"/>
        <v>6</v>
      </c>
      <c r="H159" s="78"/>
    </row>
    <row r="160" spans="2:8" x14ac:dyDescent="0.2">
      <c r="B160" s="150" t="s">
        <v>268</v>
      </c>
      <c r="C160" s="152" t="s">
        <v>273</v>
      </c>
      <c r="D160" s="70">
        <v>12.5</v>
      </c>
      <c r="E160" s="71" t="s">
        <v>41</v>
      </c>
      <c r="F160" s="76">
        <v>67</v>
      </c>
      <c r="G160" s="184">
        <f t="shared" si="13"/>
        <v>5.36</v>
      </c>
      <c r="H160" s="78"/>
    </row>
    <row r="161" spans="2:8" x14ac:dyDescent="0.2">
      <c r="B161" s="139" t="s">
        <v>197</v>
      </c>
      <c r="C161" s="140"/>
      <c r="D161" s="70">
        <v>0.1</v>
      </c>
      <c r="E161" s="71" t="s">
        <v>41</v>
      </c>
      <c r="F161" s="76">
        <v>121.8</v>
      </c>
      <c r="G161" s="184">
        <f t="shared" si="13"/>
        <v>1218</v>
      </c>
      <c r="H161" s="78"/>
    </row>
    <row r="162" spans="2:8" x14ac:dyDescent="0.2">
      <c r="B162" s="31" t="s">
        <v>247</v>
      </c>
      <c r="C162" s="18"/>
      <c r="D162" s="70">
        <v>20</v>
      </c>
      <c r="E162" s="71" t="s">
        <v>53</v>
      </c>
      <c r="F162" s="76">
        <v>153</v>
      </c>
      <c r="G162" s="184">
        <f t="shared" si="13"/>
        <v>7.65</v>
      </c>
      <c r="H162" s="78"/>
    </row>
    <row r="163" spans="2:8" x14ac:dyDescent="0.2">
      <c r="B163" s="31" t="s">
        <v>248</v>
      </c>
      <c r="C163" s="134"/>
      <c r="D163" s="70">
        <v>20</v>
      </c>
      <c r="E163" s="71" t="s">
        <v>53</v>
      </c>
      <c r="F163" s="76">
        <v>190</v>
      </c>
      <c r="G163" s="184">
        <f t="shared" si="13"/>
        <v>9.5</v>
      </c>
      <c r="H163" s="78"/>
    </row>
    <row r="164" spans="2:8" x14ac:dyDescent="0.2">
      <c r="B164" s="139" t="s">
        <v>250</v>
      </c>
      <c r="C164" s="140"/>
      <c r="D164" s="70">
        <v>20</v>
      </c>
      <c r="E164" s="71" t="s">
        <v>53</v>
      </c>
      <c r="F164" s="76">
        <v>165</v>
      </c>
      <c r="G164" s="184">
        <f t="shared" si="13"/>
        <v>8.25</v>
      </c>
      <c r="H164" s="78"/>
    </row>
    <row r="165" spans="2:8" x14ac:dyDescent="0.2">
      <c r="B165" s="139" t="s">
        <v>251</v>
      </c>
      <c r="C165" s="140"/>
      <c r="D165" s="70">
        <v>20</v>
      </c>
      <c r="E165" s="71" t="s">
        <v>53</v>
      </c>
      <c r="F165" s="76">
        <v>163</v>
      </c>
      <c r="G165" s="184">
        <f t="shared" si="13"/>
        <v>8.15</v>
      </c>
      <c r="H165" s="78"/>
    </row>
    <row r="166" spans="2:8" x14ac:dyDescent="0.2">
      <c r="B166" s="139" t="s">
        <v>249</v>
      </c>
      <c r="C166" s="140"/>
      <c r="D166" s="70">
        <v>10</v>
      </c>
      <c r="E166" s="71" t="s">
        <v>53</v>
      </c>
      <c r="F166" s="76">
        <v>125</v>
      </c>
      <c r="G166" s="184">
        <f t="shared" si="13"/>
        <v>12.5</v>
      </c>
      <c r="H166" s="78"/>
    </row>
    <row r="167" spans="2:8" x14ac:dyDescent="0.2">
      <c r="B167" s="150" t="s">
        <v>281</v>
      </c>
      <c r="C167" s="140"/>
      <c r="D167" s="70">
        <v>20</v>
      </c>
      <c r="E167" s="71" t="s">
        <v>53</v>
      </c>
      <c r="F167" s="76">
        <v>186</v>
      </c>
      <c r="G167" s="184">
        <f t="shared" si="13"/>
        <v>9.3000000000000007</v>
      </c>
      <c r="H167" s="78"/>
    </row>
    <row r="168" spans="2:8" x14ac:dyDescent="0.2">
      <c r="B168" s="150" t="s">
        <v>270</v>
      </c>
      <c r="C168" s="152" t="s">
        <v>271</v>
      </c>
      <c r="D168" s="70">
        <v>10</v>
      </c>
      <c r="E168" s="151" t="s">
        <v>53</v>
      </c>
      <c r="F168" s="76">
        <v>250</v>
      </c>
      <c r="G168" s="184">
        <f t="shared" si="13"/>
        <v>25</v>
      </c>
      <c r="H168" s="78"/>
    </row>
    <row r="169" spans="2:8" hidden="1" x14ac:dyDescent="0.2">
      <c r="B169" s="139"/>
      <c r="C169" s="140"/>
      <c r="D169" s="70"/>
      <c r="E169" s="71"/>
      <c r="F169" s="76"/>
      <c r="G169" s="184"/>
      <c r="H169" s="78"/>
    </row>
    <row r="170" spans="2:8" x14ac:dyDescent="0.2">
      <c r="B170" s="74"/>
      <c r="C170" s="87"/>
      <c r="D170" s="70"/>
      <c r="E170" s="71"/>
      <c r="F170" s="76"/>
      <c r="G170" s="184"/>
      <c r="H170" s="78"/>
    </row>
    <row r="171" spans="2:8" x14ac:dyDescent="0.2">
      <c r="B171" s="74"/>
      <c r="C171" s="87"/>
      <c r="D171" s="70"/>
      <c r="E171" s="71"/>
      <c r="F171" s="76"/>
      <c r="G171" s="184"/>
      <c r="H171" s="78"/>
    </row>
    <row r="172" spans="2:8" x14ac:dyDescent="0.2">
      <c r="B172" s="74"/>
      <c r="C172" s="87"/>
      <c r="D172" s="70"/>
      <c r="E172" s="71"/>
      <c r="F172" s="76"/>
      <c r="G172" s="184"/>
      <c r="H172" s="78"/>
    </row>
    <row r="173" spans="2:8" x14ac:dyDescent="0.2">
      <c r="B173" s="74"/>
      <c r="C173" s="87"/>
      <c r="D173" s="70"/>
      <c r="E173" s="71"/>
      <c r="F173" s="76"/>
      <c r="G173" s="184"/>
      <c r="H173" s="78"/>
    </row>
    <row r="174" spans="2:8" x14ac:dyDescent="0.2">
      <c r="B174" s="74"/>
      <c r="C174" s="87"/>
      <c r="D174" s="70"/>
      <c r="E174" s="71"/>
      <c r="F174" s="76"/>
      <c r="G174" s="184"/>
      <c r="H174" s="78"/>
    </row>
    <row r="175" spans="2:8" x14ac:dyDescent="0.2">
      <c r="B175" s="75"/>
      <c r="C175" s="126"/>
      <c r="D175" s="72"/>
      <c r="E175" s="73"/>
      <c r="F175" s="77"/>
      <c r="G175" s="185"/>
      <c r="H175" s="79"/>
    </row>
    <row r="177" spans="1:8" x14ac:dyDescent="0.2">
      <c r="B177" s="57" t="s">
        <v>35</v>
      </c>
      <c r="D177" s="29"/>
      <c r="E177" s="28"/>
      <c r="F177" s="32"/>
      <c r="G177" s="28"/>
      <c r="H177" s="30"/>
    </row>
    <row r="178" spans="1:8" x14ac:dyDescent="0.2">
      <c r="B178" s="33" t="s">
        <v>36</v>
      </c>
      <c r="C178" s="58"/>
      <c r="D178" s="38" t="s">
        <v>60</v>
      </c>
      <c r="E178" s="37"/>
      <c r="F178" s="59"/>
      <c r="G178" s="187"/>
      <c r="H178" s="36"/>
    </row>
    <row r="179" spans="1:8" x14ac:dyDescent="0.2">
      <c r="B179" s="60"/>
      <c r="C179" s="61"/>
      <c r="D179" s="43" t="s">
        <v>38</v>
      </c>
      <c r="E179" s="42"/>
      <c r="F179" s="39" t="s">
        <v>39</v>
      </c>
      <c r="G179" s="186" t="s">
        <v>59</v>
      </c>
      <c r="H179" s="40" t="s">
        <v>24</v>
      </c>
    </row>
    <row r="180" spans="1:8" x14ac:dyDescent="0.2">
      <c r="A180" s="6" t="s">
        <v>173</v>
      </c>
      <c r="B180" s="182" t="s">
        <v>413</v>
      </c>
      <c r="C180" s="34"/>
      <c r="D180" s="70" t="s">
        <v>42</v>
      </c>
      <c r="E180" s="151" t="s">
        <v>382</v>
      </c>
      <c r="F180" s="76">
        <v>680</v>
      </c>
      <c r="G180" s="184">
        <f t="shared" ref="G180" si="14">IF(D180=0,"no size",F180/$D180)</f>
        <v>680</v>
      </c>
      <c r="H180" s="78"/>
    </row>
    <row r="181" spans="1:8" x14ac:dyDescent="0.2">
      <c r="B181" s="154" t="s">
        <v>414</v>
      </c>
      <c r="C181" s="18"/>
      <c r="D181" s="70">
        <v>25</v>
      </c>
      <c r="E181" s="71" t="s">
        <v>41</v>
      </c>
      <c r="F181" s="76">
        <v>20.6</v>
      </c>
      <c r="G181" s="184">
        <f t="shared" ref="G181:G235" si="15">IF(D181=0,"no size",F181/$D181)</f>
        <v>0.82400000000000007</v>
      </c>
      <c r="H181" s="78"/>
    </row>
    <row r="182" spans="1:8" x14ac:dyDescent="0.2">
      <c r="B182" s="154" t="s">
        <v>414</v>
      </c>
      <c r="C182" s="18"/>
      <c r="D182" s="70">
        <v>1000</v>
      </c>
      <c r="E182" s="71" t="s">
        <v>53</v>
      </c>
      <c r="F182" s="76">
        <v>800</v>
      </c>
      <c r="G182" s="184">
        <f t="shared" si="15"/>
        <v>0.8</v>
      </c>
      <c r="H182" s="78"/>
    </row>
    <row r="183" spans="1:8" x14ac:dyDescent="0.2">
      <c r="A183" s="6" t="s">
        <v>173</v>
      </c>
      <c r="B183" s="154" t="s">
        <v>415</v>
      </c>
      <c r="C183" s="18"/>
      <c r="D183" s="70" t="s">
        <v>42</v>
      </c>
      <c r="E183" s="151" t="s">
        <v>382</v>
      </c>
      <c r="F183" s="76">
        <v>560</v>
      </c>
      <c r="G183" s="184">
        <f t="shared" si="15"/>
        <v>560</v>
      </c>
      <c r="H183" s="78"/>
    </row>
    <row r="184" spans="1:8" x14ac:dyDescent="0.2">
      <c r="B184" s="31" t="s">
        <v>178</v>
      </c>
      <c r="C184" s="18"/>
      <c r="D184" s="70">
        <v>20</v>
      </c>
      <c r="E184" s="71" t="s">
        <v>53</v>
      </c>
      <c r="F184" s="76">
        <v>109.7</v>
      </c>
      <c r="G184" s="184">
        <f t="shared" si="15"/>
        <v>5.4850000000000003</v>
      </c>
      <c r="H184" s="78"/>
    </row>
    <row r="185" spans="1:8" x14ac:dyDescent="0.2">
      <c r="A185" s="6" t="s">
        <v>171</v>
      </c>
      <c r="B185" s="31" t="s">
        <v>145</v>
      </c>
      <c r="C185" s="18"/>
      <c r="D185" s="70">
        <v>1</v>
      </c>
      <c r="E185" s="151" t="s">
        <v>382</v>
      </c>
      <c r="F185" s="76">
        <v>850</v>
      </c>
      <c r="G185" s="184">
        <f t="shared" si="15"/>
        <v>850</v>
      </c>
      <c r="H185" s="78"/>
    </row>
    <row r="186" spans="1:8" x14ac:dyDescent="0.2">
      <c r="A186" s="6" t="s">
        <v>173</v>
      </c>
      <c r="B186" s="31" t="s">
        <v>147</v>
      </c>
      <c r="C186" s="18"/>
      <c r="D186" s="70">
        <v>1</v>
      </c>
      <c r="E186" s="151" t="s">
        <v>382</v>
      </c>
      <c r="F186" s="76">
        <v>0</v>
      </c>
      <c r="G186" s="184">
        <f t="shared" si="15"/>
        <v>0</v>
      </c>
      <c r="H186" s="78"/>
    </row>
    <row r="187" spans="1:8" x14ac:dyDescent="0.2">
      <c r="A187" s="6" t="s">
        <v>173</v>
      </c>
      <c r="B187" s="31" t="s">
        <v>46</v>
      </c>
      <c r="C187" s="18"/>
      <c r="D187" s="70" t="s">
        <v>42</v>
      </c>
      <c r="E187" s="151" t="s">
        <v>382</v>
      </c>
      <c r="F187" s="76">
        <v>540</v>
      </c>
      <c r="G187" s="184">
        <f t="shared" si="15"/>
        <v>540</v>
      </c>
      <c r="H187" s="78"/>
    </row>
    <row r="188" spans="1:8" x14ac:dyDescent="0.2">
      <c r="B188" s="31" t="s">
        <v>49</v>
      </c>
      <c r="C188" s="18"/>
      <c r="D188" s="70" t="s">
        <v>42</v>
      </c>
      <c r="E188" s="151" t="s">
        <v>382</v>
      </c>
      <c r="F188" s="76">
        <v>0</v>
      </c>
      <c r="G188" s="184">
        <f t="shared" si="15"/>
        <v>0</v>
      </c>
      <c r="H188" s="78"/>
    </row>
    <row r="189" spans="1:8" x14ac:dyDescent="0.2">
      <c r="A189" s="6" t="s">
        <v>171</v>
      </c>
      <c r="B189" s="154" t="s">
        <v>275</v>
      </c>
      <c r="C189" s="18"/>
      <c r="D189" s="70">
        <v>25</v>
      </c>
      <c r="E189" s="71" t="s">
        <v>41</v>
      </c>
      <c r="F189" s="76">
        <v>28</v>
      </c>
      <c r="G189" s="184">
        <f t="shared" si="15"/>
        <v>1.1200000000000001</v>
      </c>
      <c r="H189" s="78"/>
    </row>
    <row r="190" spans="1:8" x14ac:dyDescent="0.2">
      <c r="B190" s="31" t="s">
        <v>144</v>
      </c>
      <c r="C190" s="18"/>
      <c r="D190" s="70">
        <v>25</v>
      </c>
      <c r="E190" s="71" t="s">
        <v>41</v>
      </c>
      <c r="F190" s="76">
        <v>43</v>
      </c>
      <c r="G190" s="184">
        <f t="shared" si="15"/>
        <v>1.72</v>
      </c>
      <c r="H190" s="78"/>
    </row>
    <row r="191" spans="1:8" x14ac:dyDescent="0.2">
      <c r="B191" s="31" t="s">
        <v>144</v>
      </c>
      <c r="C191" s="18"/>
      <c r="D191" s="70" t="s">
        <v>42</v>
      </c>
      <c r="E191" s="151" t="s">
        <v>382</v>
      </c>
      <c r="F191" s="76">
        <v>544</v>
      </c>
      <c r="G191" s="184">
        <f t="shared" si="15"/>
        <v>544</v>
      </c>
      <c r="H191" s="78"/>
    </row>
    <row r="192" spans="1:8" x14ac:dyDescent="0.2">
      <c r="A192" s="6" t="s">
        <v>174</v>
      </c>
      <c r="B192" s="154" t="s">
        <v>274</v>
      </c>
      <c r="C192" s="18"/>
      <c r="D192" s="70" t="s">
        <v>42</v>
      </c>
      <c r="E192" s="151" t="s">
        <v>382</v>
      </c>
      <c r="F192" s="76">
        <v>580</v>
      </c>
      <c r="G192" s="184">
        <f t="shared" si="15"/>
        <v>580</v>
      </c>
      <c r="H192" s="78"/>
    </row>
    <row r="193" spans="1:8" x14ac:dyDescent="0.2">
      <c r="B193" s="154" t="s">
        <v>177</v>
      </c>
      <c r="C193" s="18"/>
      <c r="D193" s="70">
        <v>1000</v>
      </c>
      <c r="E193" s="71" t="s">
        <v>53</v>
      </c>
      <c r="F193" s="76">
        <v>850</v>
      </c>
      <c r="G193" s="184">
        <f t="shared" si="15"/>
        <v>0.85</v>
      </c>
      <c r="H193" s="78"/>
    </row>
    <row r="194" spans="1:8" x14ac:dyDescent="0.2">
      <c r="B194" s="31" t="s">
        <v>194</v>
      </c>
      <c r="C194" s="18"/>
      <c r="D194" s="70" t="s">
        <v>42</v>
      </c>
      <c r="E194" s="151" t="s">
        <v>382</v>
      </c>
      <c r="F194" s="76">
        <v>1100</v>
      </c>
      <c r="G194" s="184">
        <f t="shared" si="15"/>
        <v>1100</v>
      </c>
      <c r="H194" s="78"/>
    </row>
    <row r="195" spans="1:8" x14ac:dyDescent="0.2">
      <c r="B195" s="31" t="s">
        <v>193</v>
      </c>
      <c r="C195" s="18"/>
      <c r="D195" s="70" t="s">
        <v>42</v>
      </c>
      <c r="E195" s="151" t="s">
        <v>382</v>
      </c>
      <c r="F195" s="76">
        <v>650</v>
      </c>
      <c r="G195" s="184">
        <f t="shared" si="15"/>
        <v>650</v>
      </c>
      <c r="H195" s="78"/>
    </row>
    <row r="196" spans="1:8" x14ac:dyDescent="0.2">
      <c r="B196" s="154" t="s">
        <v>276</v>
      </c>
      <c r="C196" s="18"/>
      <c r="D196" s="70">
        <v>25</v>
      </c>
      <c r="E196" s="71" t="s">
        <v>41</v>
      </c>
      <c r="F196" s="76">
        <v>47.6</v>
      </c>
      <c r="G196" s="184">
        <f t="shared" si="15"/>
        <v>1.9040000000000001</v>
      </c>
      <c r="H196" s="78"/>
    </row>
    <row r="197" spans="1:8" x14ac:dyDescent="0.2">
      <c r="B197" s="154" t="s">
        <v>277</v>
      </c>
      <c r="C197" s="18"/>
      <c r="D197" s="70">
        <v>25</v>
      </c>
      <c r="E197" s="71" t="s">
        <v>41</v>
      </c>
      <c r="F197" s="76">
        <v>36.6</v>
      </c>
      <c r="G197" s="184">
        <f t="shared" si="15"/>
        <v>1.464</v>
      </c>
      <c r="H197" s="78"/>
    </row>
    <row r="198" spans="1:8" x14ac:dyDescent="0.2">
      <c r="A198" s="6" t="s">
        <v>175</v>
      </c>
      <c r="B198" s="154" t="s">
        <v>278</v>
      </c>
      <c r="C198" s="18"/>
      <c r="D198" s="70">
        <v>1</v>
      </c>
      <c r="E198" s="151" t="s">
        <v>382</v>
      </c>
      <c r="F198" s="76">
        <v>465</v>
      </c>
      <c r="G198" s="184">
        <f t="shared" si="15"/>
        <v>465</v>
      </c>
      <c r="H198" s="78"/>
    </row>
    <row r="199" spans="1:8" x14ac:dyDescent="0.2">
      <c r="B199" s="154" t="s">
        <v>279</v>
      </c>
      <c r="C199" s="18"/>
      <c r="D199" s="70">
        <v>1</v>
      </c>
      <c r="E199" s="151" t="s">
        <v>382</v>
      </c>
      <c r="F199" s="76">
        <v>586</v>
      </c>
      <c r="G199" s="184">
        <f t="shared" si="15"/>
        <v>586</v>
      </c>
      <c r="H199" s="78"/>
    </row>
    <row r="200" spans="1:8" x14ac:dyDescent="0.2">
      <c r="B200" s="154" t="s">
        <v>100</v>
      </c>
      <c r="C200" s="18"/>
      <c r="D200" s="70">
        <v>25</v>
      </c>
      <c r="E200" s="71" t="s">
        <v>41</v>
      </c>
      <c r="F200" s="76">
        <v>21.5</v>
      </c>
      <c r="G200" s="184">
        <f t="shared" si="15"/>
        <v>0.86</v>
      </c>
      <c r="H200" s="78"/>
    </row>
    <row r="201" spans="1:8" x14ac:dyDescent="0.2">
      <c r="B201" s="154" t="s">
        <v>8</v>
      </c>
      <c r="C201" s="18"/>
      <c r="D201" s="70" t="s">
        <v>42</v>
      </c>
      <c r="E201" s="151" t="s">
        <v>382</v>
      </c>
      <c r="F201" s="76">
        <v>800</v>
      </c>
      <c r="G201" s="184">
        <f t="shared" si="15"/>
        <v>800</v>
      </c>
      <c r="H201" s="78"/>
    </row>
    <row r="202" spans="1:8" x14ac:dyDescent="0.2">
      <c r="A202" s="6" t="s">
        <v>173</v>
      </c>
      <c r="B202" s="31" t="s">
        <v>143</v>
      </c>
      <c r="C202" s="18"/>
      <c r="D202" s="70">
        <v>25</v>
      </c>
      <c r="E202" s="71" t="s">
        <v>41</v>
      </c>
      <c r="F202" s="76">
        <v>33</v>
      </c>
      <c r="G202" s="184">
        <f t="shared" si="15"/>
        <v>1.32</v>
      </c>
      <c r="H202" s="78"/>
    </row>
    <row r="203" spans="1:8" hidden="1" x14ac:dyDescent="0.2">
      <c r="B203" s="31" t="s">
        <v>50</v>
      </c>
      <c r="C203" s="18" t="s">
        <v>156</v>
      </c>
      <c r="D203" s="70" t="s">
        <v>51</v>
      </c>
      <c r="E203" s="71" t="s">
        <v>41</v>
      </c>
      <c r="F203" s="76">
        <v>43</v>
      </c>
      <c r="G203" s="184">
        <f t="shared" si="15"/>
        <v>1.72</v>
      </c>
      <c r="H203" s="78"/>
    </row>
    <row r="204" spans="1:8" hidden="1" x14ac:dyDescent="0.2">
      <c r="B204" s="31" t="s">
        <v>142</v>
      </c>
      <c r="C204" s="18"/>
      <c r="D204" s="70">
        <v>1</v>
      </c>
      <c r="E204" s="71"/>
      <c r="F204" s="76">
        <v>0</v>
      </c>
      <c r="G204" s="184">
        <f t="shared" si="15"/>
        <v>0</v>
      </c>
      <c r="H204" s="78"/>
    </row>
    <row r="205" spans="1:8" hidden="1" x14ac:dyDescent="0.2">
      <c r="B205" s="31" t="s">
        <v>141</v>
      </c>
      <c r="C205" s="18" t="s">
        <v>149</v>
      </c>
      <c r="D205" s="70">
        <v>20</v>
      </c>
      <c r="E205" s="71" t="s">
        <v>53</v>
      </c>
      <c r="F205" s="76">
        <v>89</v>
      </c>
      <c r="G205" s="184">
        <f t="shared" si="15"/>
        <v>4.45</v>
      </c>
      <c r="H205" s="78"/>
    </row>
    <row r="206" spans="1:8" hidden="1" x14ac:dyDescent="0.2">
      <c r="B206" s="31"/>
      <c r="C206" s="18"/>
      <c r="D206" s="70"/>
      <c r="E206" s="71"/>
      <c r="F206" s="76">
        <v>0</v>
      </c>
      <c r="G206" s="184" t="str">
        <f t="shared" si="15"/>
        <v>no size</v>
      </c>
      <c r="H206" s="78"/>
    </row>
    <row r="207" spans="1:8" hidden="1" x14ac:dyDescent="0.2">
      <c r="B207" s="31"/>
      <c r="C207" s="18"/>
      <c r="D207" s="70"/>
      <c r="E207" s="71"/>
      <c r="F207" s="76">
        <v>0</v>
      </c>
      <c r="G207" s="184" t="str">
        <f t="shared" si="15"/>
        <v>no size</v>
      </c>
      <c r="H207" s="78"/>
    </row>
    <row r="208" spans="1:8" hidden="1" x14ac:dyDescent="0.2">
      <c r="B208" s="31"/>
      <c r="C208" s="18"/>
      <c r="D208" s="70"/>
      <c r="E208" s="71"/>
      <c r="F208" s="76">
        <v>0</v>
      </c>
      <c r="G208" s="184" t="str">
        <f t="shared" si="15"/>
        <v>no size</v>
      </c>
      <c r="H208" s="78"/>
    </row>
    <row r="209" spans="2:8" hidden="1" x14ac:dyDescent="0.2">
      <c r="B209" s="31"/>
      <c r="C209" s="18"/>
      <c r="D209" s="70"/>
      <c r="E209" s="71"/>
      <c r="F209" s="76">
        <v>0</v>
      </c>
      <c r="G209" s="184" t="str">
        <f t="shared" si="15"/>
        <v>no size</v>
      </c>
      <c r="H209" s="78"/>
    </row>
    <row r="210" spans="2:8" hidden="1" x14ac:dyDescent="0.2">
      <c r="B210" s="31"/>
      <c r="C210" s="18"/>
      <c r="D210" s="70"/>
      <c r="E210" s="71"/>
      <c r="F210" s="76">
        <v>0</v>
      </c>
      <c r="G210" s="184" t="str">
        <f t="shared" si="15"/>
        <v>no size</v>
      </c>
      <c r="H210" s="78"/>
    </row>
    <row r="211" spans="2:8" hidden="1" x14ac:dyDescent="0.2">
      <c r="B211" s="31"/>
      <c r="C211" s="18"/>
      <c r="D211" s="70"/>
      <c r="E211" s="71"/>
      <c r="F211" s="76">
        <v>0</v>
      </c>
      <c r="G211" s="184" t="str">
        <f t="shared" si="15"/>
        <v>no size</v>
      </c>
      <c r="H211" s="78"/>
    </row>
    <row r="212" spans="2:8" hidden="1" x14ac:dyDescent="0.2">
      <c r="B212" s="31"/>
      <c r="C212" s="18"/>
      <c r="D212" s="70"/>
      <c r="E212" s="71"/>
      <c r="F212" s="76">
        <v>0</v>
      </c>
      <c r="G212" s="184" t="str">
        <f t="shared" si="15"/>
        <v>no size</v>
      </c>
      <c r="H212" s="78"/>
    </row>
    <row r="213" spans="2:8" hidden="1" x14ac:dyDescent="0.2">
      <c r="B213" s="31"/>
      <c r="C213" s="18"/>
      <c r="D213" s="70"/>
      <c r="E213" s="71"/>
      <c r="F213" s="76">
        <v>0</v>
      </c>
      <c r="G213" s="184" t="str">
        <f t="shared" si="15"/>
        <v>no size</v>
      </c>
      <c r="H213" s="78"/>
    </row>
    <row r="214" spans="2:8" hidden="1" x14ac:dyDescent="0.2">
      <c r="B214" s="31"/>
      <c r="C214" s="18"/>
      <c r="D214" s="70"/>
      <c r="E214" s="71"/>
      <c r="F214" s="76">
        <v>0</v>
      </c>
      <c r="G214" s="184" t="str">
        <f t="shared" si="15"/>
        <v>no size</v>
      </c>
      <c r="H214" s="78"/>
    </row>
    <row r="215" spans="2:8" hidden="1" x14ac:dyDescent="0.2">
      <c r="B215" s="31"/>
      <c r="C215" s="18"/>
      <c r="D215" s="70"/>
      <c r="E215" s="71"/>
      <c r="F215" s="76">
        <v>0</v>
      </c>
      <c r="G215" s="184" t="str">
        <f t="shared" si="15"/>
        <v>no size</v>
      </c>
      <c r="H215" s="78"/>
    </row>
    <row r="216" spans="2:8" hidden="1" x14ac:dyDescent="0.2">
      <c r="B216" s="31"/>
      <c r="C216" s="18"/>
      <c r="D216" s="70"/>
      <c r="E216" s="71"/>
      <c r="F216" s="76">
        <v>0</v>
      </c>
      <c r="G216" s="184" t="str">
        <f t="shared" si="15"/>
        <v>no size</v>
      </c>
      <c r="H216" s="78"/>
    </row>
    <row r="217" spans="2:8" hidden="1" x14ac:dyDescent="0.2">
      <c r="B217" s="31"/>
      <c r="C217" s="18"/>
      <c r="D217" s="70"/>
      <c r="E217" s="71"/>
      <c r="F217" s="76">
        <v>0</v>
      </c>
      <c r="G217" s="184" t="str">
        <f t="shared" si="15"/>
        <v>no size</v>
      </c>
      <c r="H217" s="78"/>
    </row>
    <row r="218" spans="2:8" hidden="1" x14ac:dyDescent="0.2">
      <c r="B218" s="31"/>
      <c r="C218" s="18"/>
      <c r="D218" s="70"/>
      <c r="E218" s="71"/>
      <c r="F218" s="76">
        <v>0</v>
      </c>
      <c r="G218" s="184" t="str">
        <f t="shared" si="15"/>
        <v>no size</v>
      </c>
      <c r="H218" s="78"/>
    </row>
    <row r="219" spans="2:8" hidden="1" x14ac:dyDescent="0.2">
      <c r="B219" s="31"/>
      <c r="C219" s="18"/>
      <c r="D219" s="70"/>
      <c r="E219" s="71"/>
      <c r="F219" s="76">
        <v>0</v>
      </c>
      <c r="G219" s="184" t="str">
        <f t="shared" si="15"/>
        <v>no size</v>
      </c>
      <c r="H219" s="78"/>
    </row>
    <row r="220" spans="2:8" hidden="1" x14ac:dyDescent="0.2">
      <c r="B220" s="31"/>
      <c r="C220" s="18"/>
      <c r="D220" s="70"/>
      <c r="E220" s="71"/>
      <c r="F220" s="76">
        <v>0</v>
      </c>
      <c r="G220" s="184" t="str">
        <f t="shared" si="15"/>
        <v>no size</v>
      </c>
      <c r="H220" s="78"/>
    </row>
    <row r="221" spans="2:8" hidden="1" x14ac:dyDescent="0.2">
      <c r="B221" s="31"/>
      <c r="C221" s="18"/>
      <c r="D221" s="70"/>
      <c r="E221" s="71"/>
      <c r="F221" s="76">
        <v>0</v>
      </c>
      <c r="G221" s="184" t="str">
        <f t="shared" si="15"/>
        <v>no size</v>
      </c>
      <c r="H221" s="78"/>
    </row>
    <row r="222" spans="2:8" hidden="1" x14ac:dyDescent="0.2">
      <c r="B222" s="31"/>
      <c r="C222" s="18"/>
      <c r="D222" s="70"/>
      <c r="E222" s="71"/>
      <c r="F222" s="76">
        <v>0</v>
      </c>
      <c r="G222" s="184" t="str">
        <f t="shared" si="15"/>
        <v>no size</v>
      </c>
      <c r="H222" s="78"/>
    </row>
    <row r="223" spans="2:8" hidden="1" x14ac:dyDescent="0.2">
      <c r="B223" s="31"/>
      <c r="C223" s="18"/>
      <c r="D223" s="70"/>
      <c r="E223" s="71"/>
      <c r="F223" s="76">
        <v>0</v>
      </c>
      <c r="G223" s="184" t="str">
        <f t="shared" si="15"/>
        <v>no size</v>
      </c>
      <c r="H223" s="78"/>
    </row>
    <row r="224" spans="2:8" hidden="1" x14ac:dyDescent="0.2">
      <c r="B224" s="31"/>
      <c r="C224" s="18"/>
      <c r="D224" s="70"/>
      <c r="E224" s="71"/>
      <c r="F224" s="76">
        <v>0</v>
      </c>
      <c r="G224" s="184" t="str">
        <f t="shared" si="15"/>
        <v>no size</v>
      </c>
      <c r="H224" s="78"/>
    </row>
    <row r="225" spans="1:8" hidden="1" x14ac:dyDescent="0.2">
      <c r="B225" s="31"/>
      <c r="C225" s="18"/>
      <c r="D225" s="70"/>
      <c r="E225" s="71"/>
      <c r="F225" s="76">
        <v>0</v>
      </c>
      <c r="G225" s="184" t="str">
        <f t="shared" si="15"/>
        <v>no size</v>
      </c>
      <c r="H225" s="78"/>
    </row>
    <row r="226" spans="1:8" hidden="1" x14ac:dyDescent="0.2">
      <c r="B226" s="31"/>
      <c r="C226" s="18"/>
      <c r="D226" s="70"/>
      <c r="E226" s="71"/>
      <c r="F226" s="76">
        <v>0</v>
      </c>
      <c r="G226" s="184" t="str">
        <f t="shared" si="15"/>
        <v>no size</v>
      </c>
      <c r="H226" s="78"/>
    </row>
    <row r="227" spans="1:8" hidden="1" x14ac:dyDescent="0.2">
      <c r="B227" s="31"/>
      <c r="C227" s="18"/>
      <c r="D227" s="70"/>
      <c r="E227" s="71"/>
      <c r="F227" s="76">
        <v>0</v>
      </c>
      <c r="G227" s="184" t="str">
        <f t="shared" si="15"/>
        <v>no size</v>
      </c>
      <c r="H227" s="78"/>
    </row>
    <row r="228" spans="1:8" hidden="1" x14ac:dyDescent="0.2">
      <c r="B228" s="31"/>
      <c r="C228" s="18"/>
      <c r="D228" s="70"/>
      <c r="E228" s="71"/>
      <c r="F228" s="76">
        <v>0</v>
      </c>
      <c r="G228" s="184" t="str">
        <f t="shared" si="15"/>
        <v>no size</v>
      </c>
      <c r="H228" s="78"/>
    </row>
    <row r="229" spans="1:8" hidden="1" x14ac:dyDescent="0.2">
      <c r="B229" s="31"/>
      <c r="C229" s="18"/>
      <c r="D229" s="70"/>
      <c r="E229" s="71"/>
      <c r="F229" s="76">
        <v>0</v>
      </c>
      <c r="G229" s="184" t="str">
        <f t="shared" si="15"/>
        <v>no size</v>
      </c>
      <c r="H229" s="78"/>
    </row>
    <row r="230" spans="1:8" hidden="1" x14ac:dyDescent="0.2">
      <c r="B230" s="31"/>
      <c r="C230" s="18"/>
      <c r="D230" s="70"/>
      <c r="E230" s="71"/>
      <c r="F230" s="76">
        <v>0</v>
      </c>
      <c r="G230" s="184" t="str">
        <f t="shared" si="15"/>
        <v>no size</v>
      </c>
      <c r="H230" s="78"/>
    </row>
    <row r="231" spans="1:8" hidden="1" x14ac:dyDescent="0.2">
      <c r="B231" s="31"/>
      <c r="C231" s="18"/>
      <c r="D231" s="70"/>
      <c r="E231" s="71"/>
      <c r="F231" s="76">
        <v>0</v>
      </c>
      <c r="G231" s="184" t="str">
        <f t="shared" si="15"/>
        <v>no size</v>
      </c>
      <c r="H231" s="78"/>
    </row>
    <row r="232" spans="1:8" hidden="1" x14ac:dyDescent="0.2">
      <c r="B232" s="31"/>
      <c r="C232" s="18"/>
      <c r="D232" s="70"/>
      <c r="E232" s="71"/>
      <c r="F232" s="76">
        <v>0</v>
      </c>
      <c r="G232" s="184" t="str">
        <f t="shared" si="15"/>
        <v>no size</v>
      </c>
      <c r="H232" s="78"/>
    </row>
    <row r="233" spans="1:8" x14ac:dyDescent="0.2">
      <c r="B233" s="31" t="s">
        <v>52</v>
      </c>
      <c r="C233" s="18" t="s">
        <v>157</v>
      </c>
      <c r="D233" s="70">
        <v>205</v>
      </c>
      <c r="E233" s="71" t="s">
        <v>53</v>
      </c>
      <c r="F233" s="76">
        <v>640</v>
      </c>
      <c r="G233" s="184">
        <f t="shared" si="15"/>
        <v>3.1219512195121952</v>
      </c>
      <c r="H233" s="78"/>
    </row>
    <row r="234" spans="1:8" x14ac:dyDescent="0.2">
      <c r="A234" s="6" t="s">
        <v>172</v>
      </c>
      <c r="B234" s="31" t="s">
        <v>245</v>
      </c>
      <c r="C234" s="18"/>
      <c r="D234" s="70">
        <v>25</v>
      </c>
      <c r="E234" s="71" t="s">
        <v>41</v>
      </c>
      <c r="F234" s="76">
        <v>59.5</v>
      </c>
      <c r="G234" s="184">
        <f t="shared" si="15"/>
        <v>2.38</v>
      </c>
      <c r="H234" s="78"/>
    </row>
    <row r="235" spans="1:8" x14ac:dyDescent="0.2">
      <c r="B235" s="154" t="s">
        <v>295</v>
      </c>
      <c r="C235" s="158" t="s">
        <v>298</v>
      </c>
      <c r="D235" s="70">
        <v>5</v>
      </c>
      <c r="E235" s="71" t="s">
        <v>41</v>
      </c>
      <c r="F235" s="76">
        <v>82</v>
      </c>
      <c r="G235" s="184">
        <f t="shared" si="15"/>
        <v>16.399999999999999</v>
      </c>
      <c r="H235" s="78"/>
    </row>
    <row r="236" spans="1:8" x14ac:dyDescent="0.2">
      <c r="B236" s="154" t="s">
        <v>296</v>
      </c>
      <c r="C236" s="18"/>
      <c r="D236" s="70"/>
      <c r="E236" s="71"/>
      <c r="F236" s="76"/>
      <c r="G236" s="184"/>
      <c r="H236" s="78"/>
    </row>
    <row r="237" spans="1:8" x14ac:dyDescent="0.2">
      <c r="B237" s="154" t="s">
        <v>297</v>
      </c>
      <c r="C237" s="18"/>
      <c r="D237" s="70"/>
      <c r="E237" s="71"/>
      <c r="F237" s="76"/>
      <c r="G237" s="184"/>
      <c r="H237" s="78"/>
    </row>
    <row r="238" spans="1:8" x14ac:dyDescent="0.2">
      <c r="B238" s="154" t="s">
        <v>375</v>
      </c>
      <c r="C238" s="18"/>
      <c r="D238" s="70">
        <v>25</v>
      </c>
      <c r="E238" s="71" t="s">
        <v>41</v>
      </c>
      <c r="F238" s="76">
        <v>25</v>
      </c>
      <c r="G238" s="184">
        <f t="shared" ref="G238:G239" si="16">IF(D238=0,"no size",F238/$D238)</f>
        <v>1</v>
      </c>
      <c r="H238" s="78"/>
    </row>
    <row r="239" spans="1:8" x14ac:dyDescent="0.2">
      <c r="A239" s="6" t="s">
        <v>171</v>
      </c>
      <c r="B239" s="154" t="s">
        <v>376</v>
      </c>
      <c r="C239" s="18"/>
      <c r="D239" s="70">
        <v>25</v>
      </c>
      <c r="E239" s="151" t="s">
        <v>41</v>
      </c>
      <c r="F239" s="76">
        <v>25</v>
      </c>
      <c r="G239" s="184">
        <f t="shared" si="16"/>
        <v>1</v>
      </c>
      <c r="H239" s="78"/>
    </row>
    <row r="240" spans="1:8" hidden="1" x14ac:dyDescent="0.2">
      <c r="B240" s="154"/>
      <c r="C240" s="158"/>
      <c r="D240" s="70"/>
      <c r="E240" s="71"/>
      <c r="F240" s="76"/>
      <c r="G240" s="184"/>
      <c r="H240" s="78"/>
    </row>
    <row r="241" spans="2:8" hidden="1" x14ac:dyDescent="0.2">
      <c r="B241" s="154"/>
      <c r="C241" s="18"/>
      <c r="D241" s="70"/>
      <c r="E241" s="71"/>
      <c r="F241" s="76"/>
      <c r="G241" s="184"/>
      <c r="H241" s="78"/>
    </row>
    <row r="242" spans="2:8" hidden="1" x14ac:dyDescent="0.2">
      <c r="B242" s="154"/>
      <c r="C242" s="18"/>
      <c r="D242" s="70"/>
      <c r="E242" s="71"/>
      <c r="F242" s="76"/>
      <c r="G242" s="184"/>
      <c r="H242" s="78"/>
    </row>
    <row r="243" spans="2:8" hidden="1" x14ac:dyDescent="0.2">
      <c r="B243" s="31"/>
      <c r="C243" s="18"/>
      <c r="D243" s="70"/>
      <c r="E243" s="71"/>
      <c r="F243" s="76"/>
      <c r="G243" s="184"/>
      <c r="H243" s="78"/>
    </row>
    <row r="244" spans="2:8" hidden="1" x14ac:dyDescent="0.2">
      <c r="B244" s="31"/>
      <c r="C244" s="18"/>
      <c r="D244" s="70"/>
      <c r="E244" s="71"/>
      <c r="F244" s="76"/>
      <c r="G244" s="184"/>
      <c r="H244" s="78"/>
    </row>
    <row r="245" spans="2:8" x14ac:dyDescent="0.2">
      <c r="B245" s="74"/>
      <c r="C245" s="87"/>
      <c r="D245" s="70"/>
      <c r="E245" s="71"/>
      <c r="F245" s="76"/>
      <c r="G245" s="184"/>
      <c r="H245" s="78"/>
    </row>
    <row r="246" spans="2:8" x14ac:dyDescent="0.2">
      <c r="B246" s="74"/>
      <c r="C246" s="87"/>
      <c r="D246" s="70"/>
      <c r="E246" s="71"/>
      <c r="F246" s="76"/>
      <c r="G246" s="184"/>
      <c r="H246" s="78"/>
    </row>
    <row r="247" spans="2:8" x14ac:dyDescent="0.2">
      <c r="B247" s="74"/>
      <c r="C247" s="87"/>
      <c r="D247" s="70"/>
      <c r="E247" s="71"/>
      <c r="F247" s="76"/>
      <c r="G247" s="184"/>
      <c r="H247" s="78"/>
    </row>
    <row r="248" spans="2:8" x14ac:dyDescent="0.2">
      <c r="B248" s="74"/>
      <c r="C248" s="87"/>
      <c r="D248" s="70"/>
      <c r="E248" s="71"/>
      <c r="F248" s="76"/>
      <c r="G248" s="184"/>
      <c r="H248" s="78"/>
    </row>
    <row r="249" spans="2:8" x14ac:dyDescent="0.2">
      <c r="B249" s="74"/>
      <c r="C249" s="87"/>
      <c r="D249" s="70"/>
      <c r="E249" s="71"/>
      <c r="F249" s="76"/>
      <c r="G249" s="184"/>
      <c r="H249" s="78"/>
    </row>
    <row r="250" spans="2:8" x14ac:dyDescent="0.2">
      <c r="B250" s="75"/>
      <c r="C250" s="126"/>
      <c r="D250" s="72"/>
      <c r="E250" s="73"/>
      <c r="F250" s="77"/>
      <c r="G250" s="185"/>
      <c r="H250" s="79"/>
    </row>
    <row r="252" spans="2:8" x14ac:dyDescent="0.2">
      <c r="B252" s="57" t="s">
        <v>76</v>
      </c>
      <c r="C252" s="54"/>
      <c r="D252" s="29"/>
      <c r="E252" s="28"/>
      <c r="F252" s="32"/>
      <c r="G252" s="28"/>
      <c r="H252" s="30"/>
    </row>
    <row r="253" spans="2:8" x14ac:dyDescent="0.2">
      <c r="B253" s="33" t="s">
        <v>36</v>
      </c>
      <c r="C253" s="58"/>
      <c r="D253" s="38" t="s">
        <v>37</v>
      </c>
      <c r="E253" s="37"/>
      <c r="F253" s="59"/>
      <c r="G253" s="187"/>
      <c r="H253" s="36"/>
    </row>
    <row r="254" spans="2:8" x14ac:dyDescent="0.2">
      <c r="B254" s="60"/>
      <c r="C254" s="61"/>
      <c r="D254" s="43" t="s">
        <v>38</v>
      </c>
      <c r="E254" s="42"/>
      <c r="F254" s="39" t="s">
        <v>39</v>
      </c>
      <c r="G254" s="186" t="s">
        <v>40</v>
      </c>
      <c r="H254" s="40" t="s">
        <v>24</v>
      </c>
    </row>
    <row r="255" spans="2:8" x14ac:dyDescent="0.2">
      <c r="B255" s="33" t="s">
        <v>77</v>
      </c>
      <c r="C255" s="34"/>
      <c r="D255" s="161">
        <v>5</v>
      </c>
      <c r="E255" s="162" t="s">
        <v>53</v>
      </c>
      <c r="F255" s="76">
        <v>55</v>
      </c>
      <c r="G255" s="184">
        <f t="shared" ref="G255" si="17">IF(D255=0,"no size",F255/$D255)</f>
        <v>11</v>
      </c>
      <c r="H255" s="78"/>
    </row>
    <row r="256" spans="2:8" x14ac:dyDescent="0.2">
      <c r="B256" s="154" t="s">
        <v>292</v>
      </c>
      <c r="C256" s="158" t="s">
        <v>289</v>
      </c>
      <c r="D256" s="70">
        <v>100</v>
      </c>
      <c r="E256" s="160" t="s">
        <v>172</v>
      </c>
      <c r="F256" s="76">
        <v>500</v>
      </c>
      <c r="G256" s="184">
        <f t="shared" ref="G256" si="18">IF(D256=0,"no size",F256/$D256)</f>
        <v>5</v>
      </c>
      <c r="H256" s="78"/>
    </row>
    <row r="257" spans="2:8" x14ac:dyDescent="0.2">
      <c r="B257" s="154" t="s">
        <v>335</v>
      </c>
      <c r="C257" s="158" t="s">
        <v>336</v>
      </c>
      <c r="D257" s="70">
        <v>1000</v>
      </c>
      <c r="E257" s="151" t="s">
        <v>41</v>
      </c>
      <c r="F257" s="76">
        <v>350</v>
      </c>
      <c r="G257" s="184">
        <f t="shared" ref="G257" si="19">IF(D257=0,"no size",F257/$D257)</f>
        <v>0.35</v>
      </c>
      <c r="H257" s="78"/>
    </row>
    <row r="258" spans="2:8" hidden="1" x14ac:dyDescent="0.2">
      <c r="B258" s="31"/>
      <c r="C258" s="18"/>
      <c r="D258" s="70"/>
      <c r="E258" s="71"/>
      <c r="F258" s="76"/>
      <c r="G258" s="184"/>
      <c r="H258" s="78"/>
    </row>
    <row r="259" spans="2:8" hidden="1" x14ac:dyDescent="0.2">
      <c r="B259" s="31"/>
      <c r="C259" s="18"/>
      <c r="D259" s="70"/>
      <c r="E259" s="71"/>
      <c r="F259" s="76"/>
      <c r="G259" s="184"/>
      <c r="H259" s="78"/>
    </row>
    <row r="260" spans="2:8" hidden="1" x14ac:dyDescent="0.2">
      <c r="B260" s="31"/>
      <c r="C260" s="18"/>
      <c r="D260" s="70"/>
      <c r="E260" s="71"/>
      <c r="F260" s="76"/>
      <c r="G260" s="184"/>
      <c r="H260" s="78"/>
    </row>
    <row r="261" spans="2:8" hidden="1" x14ac:dyDescent="0.2">
      <c r="B261" s="31"/>
      <c r="C261" s="18"/>
      <c r="D261" s="70"/>
      <c r="E261" s="71"/>
      <c r="F261" s="76"/>
      <c r="G261" s="184"/>
      <c r="H261" s="78"/>
    </row>
    <row r="262" spans="2:8" hidden="1" x14ac:dyDescent="0.2">
      <c r="B262" s="31"/>
      <c r="C262" s="18"/>
      <c r="D262" s="70"/>
      <c r="E262" s="71"/>
      <c r="F262" s="76"/>
      <c r="G262" s="184"/>
      <c r="H262" s="78"/>
    </row>
    <row r="263" spans="2:8" hidden="1" x14ac:dyDescent="0.2">
      <c r="B263" s="31"/>
      <c r="C263" s="18"/>
      <c r="D263" s="70"/>
      <c r="E263" s="71"/>
      <c r="F263" s="76"/>
      <c r="G263" s="184"/>
      <c r="H263" s="78"/>
    </row>
    <row r="264" spans="2:8" hidden="1" x14ac:dyDescent="0.2">
      <c r="B264" s="31"/>
      <c r="C264" s="18"/>
      <c r="D264" s="70"/>
      <c r="E264" s="71"/>
      <c r="F264" s="76"/>
      <c r="G264" s="184"/>
      <c r="H264" s="78"/>
    </row>
    <row r="265" spans="2:8" hidden="1" x14ac:dyDescent="0.2">
      <c r="B265" s="31"/>
      <c r="C265" s="18"/>
      <c r="D265" s="70"/>
      <c r="E265" s="71"/>
      <c r="F265" s="76"/>
      <c r="G265" s="184"/>
      <c r="H265" s="78"/>
    </row>
    <row r="266" spans="2:8" hidden="1" x14ac:dyDescent="0.2">
      <c r="B266" s="31"/>
      <c r="C266" s="18"/>
      <c r="D266" s="70"/>
      <c r="E266" s="71"/>
      <c r="F266" s="76"/>
      <c r="G266" s="184"/>
      <c r="H266" s="78"/>
    </row>
    <row r="267" spans="2:8" hidden="1" x14ac:dyDescent="0.2">
      <c r="B267" s="31"/>
      <c r="C267" s="18"/>
      <c r="D267" s="70"/>
      <c r="E267" s="71"/>
      <c r="F267" s="76"/>
      <c r="G267" s="184"/>
      <c r="H267" s="78"/>
    </row>
    <row r="268" spans="2:8" hidden="1" x14ac:dyDescent="0.2">
      <c r="B268" s="31"/>
      <c r="C268" s="18"/>
      <c r="D268" s="70"/>
      <c r="E268" s="71"/>
      <c r="F268" s="76"/>
      <c r="G268" s="184"/>
      <c r="H268" s="78"/>
    </row>
    <row r="269" spans="2:8" hidden="1" x14ac:dyDescent="0.2">
      <c r="B269" s="31"/>
      <c r="C269" s="18"/>
      <c r="D269" s="70"/>
      <c r="E269" s="71"/>
      <c r="F269" s="76"/>
      <c r="G269" s="184"/>
      <c r="H269" s="78"/>
    </row>
    <row r="270" spans="2:8" hidden="1" x14ac:dyDescent="0.2">
      <c r="B270" s="31"/>
      <c r="C270" s="18"/>
      <c r="D270" s="70"/>
      <c r="E270" s="71"/>
      <c r="F270" s="76"/>
      <c r="G270" s="184"/>
      <c r="H270" s="78"/>
    </row>
    <row r="271" spans="2:8" x14ac:dyDescent="0.2">
      <c r="B271" s="74"/>
      <c r="C271" s="87"/>
      <c r="D271" s="70">
        <v>1</v>
      </c>
      <c r="E271" s="71"/>
      <c r="F271" s="76"/>
      <c r="G271" s="184">
        <f t="shared" ref="G271:G276" si="20">IF(D271=0,"no size",F271/D271)</f>
        <v>0</v>
      </c>
      <c r="H271" s="78"/>
    </row>
    <row r="272" spans="2:8" x14ac:dyDescent="0.2">
      <c r="B272" s="74"/>
      <c r="C272" s="87"/>
      <c r="D272" s="70">
        <v>1</v>
      </c>
      <c r="E272" s="71"/>
      <c r="F272" s="76"/>
      <c r="G272" s="184">
        <f t="shared" si="20"/>
        <v>0</v>
      </c>
      <c r="H272" s="78"/>
    </row>
    <row r="273" spans="2:8" x14ac:dyDescent="0.2">
      <c r="B273" s="74"/>
      <c r="C273" s="87"/>
      <c r="D273" s="70">
        <v>1</v>
      </c>
      <c r="E273" s="71"/>
      <c r="F273" s="76"/>
      <c r="G273" s="184">
        <f t="shared" si="20"/>
        <v>0</v>
      </c>
      <c r="H273" s="78"/>
    </row>
    <row r="274" spans="2:8" x14ac:dyDescent="0.2">
      <c r="B274" s="74"/>
      <c r="C274" s="87"/>
      <c r="D274" s="70">
        <v>1</v>
      </c>
      <c r="E274" s="71"/>
      <c r="F274" s="76"/>
      <c r="G274" s="184">
        <f t="shared" si="20"/>
        <v>0</v>
      </c>
      <c r="H274" s="78"/>
    </row>
    <row r="275" spans="2:8" x14ac:dyDescent="0.2">
      <c r="B275" s="74"/>
      <c r="C275" s="87"/>
      <c r="D275" s="70">
        <v>1</v>
      </c>
      <c r="E275" s="71"/>
      <c r="F275" s="76"/>
      <c r="G275" s="184">
        <f t="shared" si="20"/>
        <v>0</v>
      </c>
      <c r="H275" s="78"/>
    </row>
    <row r="276" spans="2:8" x14ac:dyDescent="0.2">
      <c r="B276" s="75"/>
      <c r="C276" s="126"/>
      <c r="D276" s="72">
        <v>1</v>
      </c>
      <c r="E276" s="73"/>
      <c r="F276" s="77"/>
      <c r="G276" s="185">
        <f t="shared" si="20"/>
        <v>0</v>
      </c>
      <c r="H276" s="79"/>
    </row>
    <row r="280" spans="2:8" ht="15.75" x14ac:dyDescent="0.25">
      <c r="B280" s="3" t="s">
        <v>131</v>
      </c>
      <c r="C280"/>
      <c r="D280"/>
      <c r="E280"/>
      <c r="F280"/>
      <c r="G280"/>
      <c r="H280"/>
    </row>
    <row r="281" spans="2:8" ht="15.75" x14ac:dyDescent="0.25">
      <c r="B281" s="3" t="s">
        <v>132</v>
      </c>
      <c r="C281"/>
      <c r="D281"/>
      <c r="E281"/>
      <c r="F281"/>
      <c r="G281"/>
      <c r="H281"/>
    </row>
    <row r="282" spans="2:8" ht="15.75" x14ac:dyDescent="0.25">
      <c r="B282" s="3" t="s">
        <v>133</v>
      </c>
      <c r="C282"/>
      <c r="D282"/>
      <c r="E282"/>
      <c r="F282"/>
      <c r="G282"/>
      <c r="H282"/>
    </row>
    <row r="283" spans="2:8" ht="15.75" x14ac:dyDescent="0.25">
      <c r="B283" s="3" t="s">
        <v>134</v>
      </c>
      <c r="C283"/>
      <c r="D283"/>
      <c r="E283"/>
      <c r="F283"/>
      <c r="G283"/>
      <c r="H283"/>
    </row>
    <row r="284" spans="2:8" ht="15.75" x14ac:dyDescent="0.25">
      <c r="B284" s="3" t="s">
        <v>135</v>
      </c>
      <c r="C284"/>
      <c r="D284"/>
      <c r="E284"/>
      <c r="F284"/>
      <c r="G284"/>
      <c r="H284"/>
    </row>
    <row r="285" spans="2:8" ht="15.75" x14ac:dyDescent="0.25">
      <c r="B285" s="3" t="s">
        <v>136</v>
      </c>
      <c r="C285"/>
      <c r="D285"/>
      <c r="E285"/>
      <c r="F285"/>
      <c r="G285"/>
      <c r="H285"/>
    </row>
    <row r="286" spans="2:8" ht="15.75" x14ac:dyDescent="0.25">
      <c r="B286" s="3" t="s">
        <v>137</v>
      </c>
      <c r="C286"/>
      <c r="D286"/>
      <c r="E286"/>
      <c r="F286"/>
      <c r="G286"/>
      <c r="H286"/>
    </row>
    <row r="287" spans="2:8" ht="15.75" x14ac:dyDescent="0.25">
      <c r="B287" s="3" t="s">
        <v>138</v>
      </c>
      <c r="C287"/>
      <c r="D287"/>
      <c r="E287"/>
      <c r="F287"/>
      <c r="G287"/>
      <c r="H287"/>
    </row>
    <row r="288" spans="2:8" ht="15.75" x14ac:dyDescent="0.25">
      <c r="B288" s="1"/>
      <c r="C288"/>
      <c r="D288"/>
      <c r="E288"/>
      <c r="F288"/>
      <c r="G288"/>
      <c r="H288"/>
    </row>
    <row r="289" spans="2:8" ht="15.75" x14ac:dyDescent="0.25">
      <c r="B289" s="94" t="s">
        <v>139</v>
      </c>
      <c r="C289"/>
      <c r="D289"/>
      <c r="E289"/>
      <c r="F289"/>
      <c r="G289"/>
      <c r="H289"/>
    </row>
    <row r="290" spans="2:8" ht="15.75" x14ac:dyDescent="0.25">
      <c r="B290" s="94" t="s">
        <v>140</v>
      </c>
      <c r="C290"/>
      <c r="D290"/>
      <c r="E290"/>
      <c r="F290"/>
      <c r="G290"/>
      <c r="H290"/>
    </row>
    <row r="291" spans="2:8" ht="15.75" x14ac:dyDescent="0.25">
      <c r="B291" s="94"/>
    </row>
    <row r="292" spans="2:8" ht="15.75" x14ac:dyDescent="0.25">
      <c r="B292" s="95"/>
    </row>
    <row r="293" spans="2:8" x14ac:dyDescent="0.2">
      <c r="B293" s="110" t="s">
        <v>86</v>
      </c>
    </row>
    <row r="294" spans="2:8" x14ac:dyDescent="0.2">
      <c r="B294" s="110"/>
    </row>
    <row r="295" spans="2:8" ht="15.75" x14ac:dyDescent="0.25">
      <c r="B295" s="94"/>
    </row>
    <row r="296" spans="2:8" ht="15.75" x14ac:dyDescent="0.25">
      <c r="B296" s="94"/>
    </row>
    <row r="297" spans="2:8" ht="15.75" x14ac:dyDescent="0.25">
      <c r="B297" s="94"/>
    </row>
    <row r="298" spans="2:8" ht="15.75" x14ac:dyDescent="0.25">
      <c r="B298" s="94"/>
    </row>
    <row r="299" spans="2:8" ht="15.75" x14ac:dyDescent="0.25">
      <c r="B299" s="94"/>
    </row>
    <row r="300" spans="2:8" ht="15.75" x14ac:dyDescent="0.25">
      <c r="B300" s="94"/>
    </row>
    <row r="301" spans="2:8" ht="15.75" x14ac:dyDescent="0.25">
      <c r="B301" s="94"/>
    </row>
    <row r="302" spans="2:8" ht="15.75" x14ac:dyDescent="0.25">
      <c r="B302" s="94"/>
    </row>
    <row r="303" spans="2:8" ht="15.75" x14ac:dyDescent="0.25">
      <c r="B303" s="94"/>
    </row>
    <row r="304" spans="2:8" ht="15.75" x14ac:dyDescent="0.25">
      <c r="B304" s="95"/>
    </row>
    <row r="305" spans="2:2" ht="15.75" x14ac:dyDescent="0.25">
      <c r="B305" s="94"/>
    </row>
    <row r="306" spans="2:2" ht="15.75" x14ac:dyDescent="0.25">
      <c r="B306" s="94"/>
    </row>
    <row r="307" spans="2:2" ht="15.75" x14ac:dyDescent="0.25">
      <c r="B307" s="94"/>
    </row>
    <row r="308" spans="2:2" ht="15.75" x14ac:dyDescent="0.25">
      <c r="B308" s="94"/>
    </row>
    <row r="309" spans="2:2" ht="15.75" x14ac:dyDescent="0.25">
      <c r="B309" s="94"/>
    </row>
    <row r="310" spans="2:2" ht="15.75" x14ac:dyDescent="0.25">
      <c r="B310" s="94"/>
    </row>
    <row r="311" spans="2:2" ht="15.75" x14ac:dyDescent="0.25">
      <c r="B311" s="95"/>
    </row>
    <row r="312" spans="2:2" ht="15.75" x14ac:dyDescent="0.25">
      <c r="B312" s="94"/>
    </row>
    <row r="313" spans="2:2" ht="15.75" x14ac:dyDescent="0.25">
      <c r="B313" s="94"/>
    </row>
    <row r="314" spans="2:2" ht="15.75" x14ac:dyDescent="0.25">
      <c r="B314" s="94"/>
    </row>
    <row r="315" spans="2:2" ht="15.75" x14ac:dyDescent="0.25">
      <c r="B315" s="94"/>
    </row>
    <row r="316" spans="2:2" ht="15.75" x14ac:dyDescent="0.25">
      <c r="B316" s="95"/>
    </row>
    <row r="317" spans="2:2" ht="15.75" x14ac:dyDescent="0.25">
      <c r="B317" s="94"/>
    </row>
    <row r="318" spans="2:2" ht="15.75" x14ac:dyDescent="0.25">
      <c r="B318" s="94"/>
    </row>
    <row r="319" spans="2:2" ht="15.75" x14ac:dyDescent="0.25">
      <c r="B319" s="94"/>
    </row>
    <row r="320" spans="2:2" ht="15.75" x14ac:dyDescent="0.25">
      <c r="B320" s="94"/>
    </row>
    <row r="321" spans="2:2" ht="15.75" x14ac:dyDescent="0.25">
      <c r="B321" s="95"/>
    </row>
    <row r="322" spans="2:2" ht="15.75" x14ac:dyDescent="0.25">
      <c r="B322" s="94"/>
    </row>
    <row r="323" spans="2:2" ht="15.75" x14ac:dyDescent="0.25">
      <c r="B323" s="95"/>
    </row>
    <row r="324" spans="2:2" ht="15.75" x14ac:dyDescent="0.25">
      <c r="B324" s="94"/>
    </row>
    <row r="325" spans="2:2" ht="15.75" x14ac:dyDescent="0.25">
      <c r="B325" s="94"/>
    </row>
    <row r="326" spans="2:2" ht="15.75" x14ac:dyDescent="0.25">
      <c r="B326" s="94"/>
    </row>
    <row r="327" spans="2:2" ht="15.75" x14ac:dyDescent="0.25">
      <c r="B327" s="94"/>
    </row>
    <row r="328" spans="2:2" ht="15.75" x14ac:dyDescent="0.25">
      <c r="B328" s="94"/>
    </row>
    <row r="329" spans="2:2" ht="15.75" x14ac:dyDescent="0.25">
      <c r="B329" s="94"/>
    </row>
    <row r="330" spans="2:2" ht="15.75" x14ac:dyDescent="0.25">
      <c r="B330" s="94"/>
    </row>
    <row r="331" spans="2:2" ht="15.75" x14ac:dyDescent="0.25">
      <c r="B331" s="93"/>
    </row>
    <row r="332" spans="2:2" ht="15.75" x14ac:dyDescent="0.25">
      <c r="B332" s="94"/>
    </row>
    <row r="333" spans="2:2" ht="15.75" x14ac:dyDescent="0.25">
      <c r="B333" s="94"/>
    </row>
    <row r="334" spans="2:2" ht="15.75" x14ac:dyDescent="0.25">
      <c r="B334" s="94"/>
    </row>
    <row r="335" spans="2:2" ht="15.75" x14ac:dyDescent="0.25">
      <c r="B335" s="94"/>
    </row>
    <row r="336" spans="2:2" ht="15.75" x14ac:dyDescent="0.25">
      <c r="B336" s="94"/>
    </row>
    <row r="337" spans="2:2" ht="15.75" x14ac:dyDescent="0.25">
      <c r="B337" s="94"/>
    </row>
    <row r="338" spans="2:2" ht="15.75" x14ac:dyDescent="0.25">
      <c r="B338" s="94"/>
    </row>
    <row r="339" spans="2:2" ht="15.75" x14ac:dyDescent="0.25">
      <c r="B339" s="93"/>
    </row>
    <row r="340" spans="2:2" ht="15.75" x14ac:dyDescent="0.25">
      <c r="B340" s="94"/>
    </row>
    <row r="341" spans="2:2" ht="15.75" x14ac:dyDescent="0.25">
      <c r="B341" s="94"/>
    </row>
    <row r="342" spans="2:2" ht="15.75" x14ac:dyDescent="0.25">
      <c r="B342" s="94"/>
    </row>
    <row r="343" spans="2:2" ht="15.75" x14ac:dyDescent="0.25">
      <c r="B343" s="94"/>
    </row>
    <row r="344" spans="2:2" ht="15.75" x14ac:dyDescent="0.25">
      <c r="B344" s="94"/>
    </row>
    <row r="345" spans="2:2" ht="15.75" x14ac:dyDescent="0.25">
      <c r="B345" s="94"/>
    </row>
    <row r="346" spans="2:2" ht="15.75" x14ac:dyDescent="0.25">
      <c r="B346" s="94"/>
    </row>
  </sheetData>
  <sheetProtection password="C6A4" sheet="1" objects="1" scenarios="1"/>
  <sortState ref="A179:K235">
    <sortCondition ref="B179:B235"/>
  </sortState>
  <phoneticPr fontId="12" type="noConversion"/>
  <pageMargins left="0.75" right="0.75" top="1" bottom="1" header="0.5" footer="0.5"/>
  <pageSetup paperSize="9" scale="52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V429"/>
  <sheetViews>
    <sheetView showGridLines="0" topLeftCell="B1" zoomScale="90" zoomScaleNormal="90" workbookViewId="0">
      <selection activeCell="G101" sqref="G101"/>
    </sheetView>
  </sheetViews>
  <sheetFormatPr defaultColWidth="9.140625" defaultRowHeight="12.75" x14ac:dyDescent="0.2"/>
  <cols>
    <col min="1" max="1" width="0" style="6" hidden="1" customWidth="1"/>
    <col min="2" max="2" width="41.28515625" style="6" customWidth="1"/>
    <col min="3" max="3" width="18.7109375" style="6" customWidth="1"/>
    <col min="4" max="4" width="9.5703125" style="6" customWidth="1"/>
    <col min="5" max="5" width="10.5703125" style="6" customWidth="1"/>
    <col min="6" max="6" width="11.5703125" style="6" bestFit="1" customWidth="1"/>
    <col min="7" max="7" width="10.140625" style="6" customWidth="1"/>
    <col min="8" max="8" width="11.5703125" style="6" bestFit="1" customWidth="1"/>
    <col min="9" max="9" width="9.140625" style="6"/>
    <col min="10" max="10" width="13.28515625" style="6" bestFit="1" customWidth="1"/>
    <col min="11" max="11" width="18.28515625" style="6" customWidth="1"/>
    <col min="12" max="16384" width="9.140625" style="6"/>
  </cols>
  <sheetData>
    <row r="1" spans="2:12" ht="18" x14ac:dyDescent="0.25">
      <c r="B1" s="5" t="s">
        <v>74</v>
      </c>
      <c r="C1" s="5"/>
      <c r="D1" s="96" t="s">
        <v>242</v>
      </c>
      <c r="E1" s="5"/>
      <c r="F1" s="5"/>
      <c r="G1" s="97" t="str">
        <f>'Chem &amp; Fert'!K2</f>
        <v>(5-18)</v>
      </c>
      <c r="H1" s="5"/>
      <c r="I1" s="5"/>
      <c r="J1" s="5"/>
      <c r="K1" s="5"/>
      <c r="L1" s="5"/>
    </row>
    <row r="2" spans="2:12" ht="15.75" x14ac:dyDescent="0.25">
      <c r="B2" s="7" t="s">
        <v>21</v>
      </c>
      <c r="C2" s="8">
        <v>2018</v>
      </c>
      <c r="D2" s="5"/>
      <c r="E2" s="5"/>
      <c r="G2" s="5"/>
      <c r="H2" s="5"/>
      <c r="I2" s="5"/>
      <c r="J2" s="5"/>
      <c r="K2" s="5"/>
      <c r="L2" s="5"/>
    </row>
    <row r="3" spans="2:12" ht="15.75" x14ac:dyDescent="0.25">
      <c r="B3" s="7"/>
      <c r="C3" s="8"/>
      <c r="D3" s="5"/>
      <c r="E3" s="5"/>
      <c r="F3" t="s">
        <v>94</v>
      </c>
      <c r="G3" s="5">
        <f>'Chem &amp; Fert'!K3</f>
        <v>2</v>
      </c>
      <c r="H3" s="5"/>
      <c r="I3" s="5"/>
      <c r="J3" s="5"/>
      <c r="K3" s="5"/>
      <c r="L3" s="5"/>
    </row>
    <row r="4" spans="2:12" ht="15.75" x14ac:dyDescent="0.25">
      <c r="B4" s="128" t="s">
        <v>165</v>
      </c>
      <c r="C4" s="8"/>
      <c r="D4" s="5"/>
      <c r="E4" s="5"/>
      <c r="F4" s="98" t="s">
        <v>95</v>
      </c>
      <c r="G4" s="99">
        <f ca="1">TODAY()</f>
        <v>43284</v>
      </c>
      <c r="H4" s="5"/>
      <c r="I4" s="5"/>
      <c r="J4" s="5"/>
      <c r="K4" s="5"/>
      <c r="L4" s="5"/>
    </row>
    <row r="5" spans="2:12" ht="15.75" x14ac:dyDescent="0.25">
      <c r="C5" s="127"/>
      <c r="D5" s="5"/>
      <c r="E5" s="5"/>
      <c r="G5" s="5"/>
      <c r="H5" s="5"/>
      <c r="I5" s="5"/>
      <c r="J5" s="5"/>
      <c r="K5" s="5"/>
      <c r="L5" s="5"/>
    </row>
    <row r="6" spans="2:12" ht="18" x14ac:dyDescent="0.25">
      <c r="B6" s="114" t="s">
        <v>345</v>
      </c>
      <c r="C6" s="44"/>
      <c r="D6" s="44"/>
      <c r="E6" s="115"/>
      <c r="F6" s="44"/>
      <c r="G6" s="115"/>
      <c r="H6" s="5"/>
      <c r="I6" s="5"/>
      <c r="J6" s="5"/>
      <c r="K6" s="5"/>
      <c r="L6" s="5"/>
    </row>
    <row r="7" spans="2:12" ht="15.75" x14ac:dyDescent="0.25">
      <c r="B7" s="116" t="s">
        <v>159</v>
      </c>
      <c r="C7" s="5"/>
      <c r="D7" s="5"/>
      <c r="E7" s="112">
        <v>1260</v>
      </c>
      <c r="F7" s="5" t="s">
        <v>5</v>
      </c>
      <c r="G7" s="5"/>
      <c r="H7" s="5"/>
      <c r="I7" s="5"/>
      <c r="J7" s="5"/>
      <c r="K7" s="5"/>
      <c r="L7" s="5"/>
    </row>
    <row r="8" spans="2:12" ht="18" x14ac:dyDescent="0.25">
      <c r="B8" s="113"/>
      <c r="C8" s="5"/>
      <c r="D8" s="5"/>
      <c r="E8" s="5"/>
      <c r="G8" s="5"/>
      <c r="H8" s="5"/>
      <c r="I8" s="5"/>
      <c r="J8" s="5"/>
      <c r="K8" s="5"/>
      <c r="L8" s="5"/>
    </row>
    <row r="9" spans="2:12" ht="18" x14ac:dyDescent="0.25">
      <c r="B9" s="121" t="s">
        <v>358</v>
      </c>
      <c r="C9" s="115"/>
      <c r="D9" s="44"/>
      <c r="E9" s="115"/>
      <c r="F9" s="120"/>
      <c r="G9" s="115"/>
      <c r="H9" s="5"/>
      <c r="I9" s="5"/>
      <c r="J9" s="5"/>
      <c r="K9" s="5"/>
      <c r="L9" s="5"/>
    </row>
    <row r="10" spans="2:12" ht="18" x14ac:dyDescent="0.25">
      <c r="B10" s="117"/>
      <c r="D10" s="118" t="s">
        <v>160</v>
      </c>
      <c r="F10" s="118" t="s">
        <v>161</v>
      </c>
      <c r="G10" s="124" t="s">
        <v>162</v>
      </c>
      <c r="H10" s="5"/>
      <c r="I10" s="5"/>
      <c r="J10" s="5"/>
      <c r="K10" s="5"/>
      <c r="L10" s="5"/>
    </row>
    <row r="11" spans="2:12" ht="18" x14ac:dyDescent="0.25">
      <c r="B11" s="117"/>
      <c r="C11" s="53"/>
      <c r="D11" s="181" t="s">
        <v>383</v>
      </c>
      <c r="E11" s="66"/>
      <c r="F11" s="181" t="s">
        <v>383</v>
      </c>
      <c r="G11" s="181" t="s">
        <v>383</v>
      </c>
      <c r="H11" s="5"/>
      <c r="I11" s="5"/>
      <c r="J11" s="5"/>
      <c r="K11" s="5"/>
      <c r="L11" s="5"/>
    </row>
    <row r="12" spans="2:12" ht="15.75" x14ac:dyDescent="0.25">
      <c r="B12" s="156" t="s">
        <v>318</v>
      </c>
      <c r="C12" s="53"/>
      <c r="D12" s="129"/>
      <c r="F12" s="130">
        <v>17.876095238095239</v>
      </c>
      <c r="G12" s="132">
        <f t="shared" ref="G12:G32" si="0">D12+F12</f>
        <v>17.876095238095239</v>
      </c>
      <c r="H12" s="5"/>
      <c r="I12" s="5"/>
      <c r="J12" s="5"/>
      <c r="K12" s="5"/>
      <c r="L12" s="5"/>
    </row>
    <row r="13" spans="2:12" ht="15.75" x14ac:dyDescent="0.25">
      <c r="B13" s="156" t="s">
        <v>317</v>
      </c>
      <c r="C13" s="53"/>
      <c r="D13" s="129"/>
      <c r="F13" s="130">
        <v>9.549333333333335</v>
      </c>
      <c r="G13" s="132">
        <f t="shared" si="0"/>
        <v>9.549333333333335</v>
      </c>
      <c r="H13" s="5"/>
      <c r="I13" s="5"/>
      <c r="J13" s="5"/>
      <c r="K13" s="5"/>
      <c r="L13" s="5"/>
    </row>
    <row r="14" spans="2:12" ht="15.75" x14ac:dyDescent="0.25">
      <c r="B14" s="168" t="s">
        <v>322</v>
      </c>
      <c r="C14" s="53"/>
      <c r="D14" s="131">
        <v>3.3</v>
      </c>
      <c r="F14" s="129"/>
      <c r="G14" s="132">
        <f t="shared" si="0"/>
        <v>3.3</v>
      </c>
      <c r="H14" s="5"/>
      <c r="I14" s="5"/>
      <c r="J14" s="5"/>
      <c r="K14" s="5"/>
      <c r="L14" s="5"/>
    </row>
    <row r="15" spans="2:12" ht="15.75" x14ac:dyDescent="0.25">
      <c r="B15" s="168" t="s">
        <v>321</v>
      </c>
      <c r="C15" s="53"/>
      <c r="D15" s="131">
        <v>4.2</v>
      </c>
      <c r="F15" s="129"/>
      <c r="G15" s="132">
        <f t="shared" si="0"/>
        <v>4.2</v>
      </c>
      <c r="H15" s="5"/>
      <c r="I15" s="5"/>
      <c r="J15" s="5"/>
      <c r="K15" s="5"/>
      <c r="L15" s="5"/>
    </row>
    <row r="16" spans="2:12" ht="15.75" x14ac:dyDescent="0.25">
      <c r="B16" s="168" t="s">
        <v>314</v>
      </c>
      <c r="C16" s="53"/>
      <c r="D16" s="131">
        <v>15</v>
      </c>
      <c r="F16" s="130">
        <f>F$12</f>
        <v>17.876095238095239</v>
      </c>
      <c r="G16" s="132">
        <f t="shared" si="0"/>
        <v>32.876095238095239</v>
      </c>
      <c r="H16" s="5"/>
      <c r="I16" s="5"/>
      <c r="J16" s="5"/>
      <c r="K16" s="5"/>
      <c r="L16" s="5"/>
    </row>
    <row r="17" spans="2:12" ht="15.75" x14ac:dyDescent="0.25">
      <c r="B17" s="168" t="s">
        <v>316</v>
      </c>
      <c r="C17" s="53"/>
      <c r="D17" s="131">
        <v>4.875</v>
      </c>
      <c r="F17" s="130">
        <f>F$13</f>
        <v>9.549333333333335</v>
      </c>
      <c r="G17" s="132">
        <f t="shared" si="0"/>
        <v>14.424333333333335</v>
      </c>
      <c r="H17" s="5"/>
      <c r="I17" s="5"/>
      <c r="J17" s="5"/>
      <c r="K17" s="5"/>
      <c r="L17" s="5"/>
    </row>
    <row r="18" spans="2:12" ht="15.75" x14ac:dyDescent="0.25">
      <c r="B18" s="168" t="s">
        <v>319</v>
      </c>
      <c r="C18" s="53"/>
      <c r="D18" s="131">
        <v>4.875</v>
      </c>
      <c r="F18" s="130">
        <f>F$12</f>
        <v>17.876095238095239</v>
      </c>
      <c r="G18" s="132">
        <f t="shared" si="0"/>
        <v>22.751095238095239</v>
      </c>
      <c r="H18" s="5"/>
      <c r="I18" s="5"/>
      <c r="J18" s="5"/>
      <c r="K18" s="5"/>
      <c r="L18" s="5"/>
    </row>
    <row r="19" spans="2:12" ht="15.75" x14ac:dyDescent="0.25">
      <c r="B19" s="164" t="s">
        <v>167</v>
      </c>
      <c r="C19" s="53"/>
      <c r="D19" s="131">
        <v>1</v>
      </c>
      <c r="F19" s="130">
        <f>F12</f>
        <v>17.876095238095239</v>
      </c>
      <c r="G19" s="132">
        <f t="shared" si="0"/>
        <v>18.876095238095239</v>
      </c>
      <c r="H19" s="5"/>
      <c r="I19" s="5"/>
      <c r="J19" s="5"/>
      <c r="K19" s="5"/>
      <c r="L19" s="5"/>
    </row>
    <row r="20" spans="2:12" ht="15.75" x14ac:dyDescent="0.25">
      <c r="B20" t="s">
        <v>243</v>
      </c>
      <c r="C20" s="53"/>
      <c r="D20" s="131"/>
      <c r="F20" s="130">
        <f>F$12</f>
        <v>17.876095238095239</v>
      </c>
      <c r="G20" s="132">
        <f t="shared" si="0"/>
        <v>17.876095238095239</v>
      </c>
      <c r="H20" s="5"/>
      <c r="I20" s="5"/>
      <c r="J20" s="5"/>
      <c r="K20" s="5"/>
      <c r="L20" s="5"/>
    </row>
    <row r="21" spans="2:12" ht="15.75" x14ac:dyDescent="0.25">
      <c r="B21" t="s">
        <v>179</v>
      </c>
      <c r="C21" s="53"/>
      <c r="D21" s="131">
        <v>2.5</v>
      </c>
      <c r="G21" s="132">
        <f t="shared" si="0"/>
        <v>2.5</v>
      </c>
      <c r="H21" s="148" t="s">
        <v>362</v>
      </c>
      <c r="I21" s="5"/>
      <c r="J21" s="5"/>
      <c r="K21" s="5"/>
      <c r="L21" s="5"/>
    </row>
    <row r="22" spans="2:12" ht="15.75" x14ac:dyDescent="0.25">
      <c r="B22" t="s">
        <v>168</v>
      </c>
      <c r="C22" s="53"/>
      <c r="D22" s="131">
        <v>0.5</v>
      </c>
      <c r="F22" s="130">
        <f>F$13</f>
        <v>9.549333333333335</v>
      </c>
      <c r="G22" s="132">
        <f t="shared" si="0"/>
        <v>10.049333333333335</v>
      </c>
      <c r="H22" s="5"/>
      <c r="I22" s="5"/>
      <c r="J22" s="5"/>
      <c r="K22" s="5"/>
      <c r="L22" s="5"/>
    </row>
    <row r="23" spans="2:12" ht="15.75" x14ac:dyDescent="0.25">
      <c r="B23" s="168" t="s">
        <v>313</v>
      </c>
      <c r="C23" s="53"/>
      <c r="D23" s="131">
        <v>22.5</v>
      </c>
      <c r="F23" s="130">
        <f>F$13</f>
        <v>9.549333333333335</v>
      </c>
      <c r="G23" s="132">
        <f t="shared" si="0"/>
        <v>32.049333333333337</v>
      </c>
      <c r="H23" s="5"/>
      <c r="I23" s="5"/>
      <c r="J23" s="5"/>
      <c r="K23" s="5"/>
      <c r="L23" s="5"/>
    </row>
    <row r="24" spans="2:12" ht="15.75" x14ac:dyDescent="0.25">
      <c r="B24" s="168" t="s">
        <v>320</v>
      </c>
      <c r="C24" s="53"/>
      <c r="D24" s="131">
        <v>12.250000000000002</v>
      </c>
      <c r="F24" s="130">
        <f>F$12</f>
        <v>17.876095238095239</v>
      </c>
      <c r="G24" s="132">
        <f t="shared" si="0"/>
        <v>30.126095238095239</v>
      </c>
      <c r="H24" s="5"/>
      <c r="I24" s="5"/>
      <c r="J24" s="5"/>
      <c r="K24" s="5"/>
      <c r="L24" s="5"/>
    </row>
    <row r="25" spans="2:12" ht="15.75" x14ac:dyDescent="0.25">
      <c r="B25" s="168" t="s">
        <v>315</v>
      </c>
      <c r="C25" s="53"/>
      <c r="D25" s="131">
        <v>26.666666666666668</v>
      </c>
      <c r="F25" s="130">
        <f>F$12</f>
        <v>17.876095238095239</v>
      </c>
      <c r="G25" s="132">
        <f t="shared" si="0"/>
        <v>44.542761904761903</v>
      </c>
      <c r="H25" s="5"/>
      <c r="I25" s="5"/>
      <c r="J25" s="5"/>
      <c r="K25" s="5"/>
      <c r="L25" s="5"/>
    </row>
    <row r="26" spans="2:12" ht="15.75" x14ac:dyDescent="0.25">
      <c r="B26" s="168" t="s">
        <v>169</v>
      </c>
      <c r="C26" s="53"/>
      <c r="D26" s="131">
        <v>26.666666666666668</v>
      </c>
      <c r="F26" s="130">
        <f>F$12</f>
        <v>17.876095238095239</v>
      </c>
      <c r="G26" s="132">
        <f t="shared" si="0"/>
        <v>44.542761904761903</v>
      </c>
      <c r="H26" s="5"/>
      <c r="I26" s="5"/>
      <c r="J26" s="5"/>
      <c r="K26" s="5"/>
      <c r="L26" s="5"/>
    </row>
    <row r="27" spans="2:12" ht="15.75" x14ac:dyDescent="0.25">
      <c r="B27" t="s">
        <v>166</v>
      </c>
      <c r="C27" s="53"/>
      <c r="D27" s="131">
        <v>5</v>
      </c>
      <c r="F27" s="130">
        <f>F$12</f>
        <v>17.876095238095239</v>
      </c>
      <c r="G27" s="132">
        <f t="shared" si="0"/>
        <v>22.876095238095239</v>
      </c>
      <c r="H27" s="5"/>
      <c r="I27" s="5"/>
      <c r="J27" s="5"/>
      <c r="K27" s="5"/>
      <c r="L27" s="5"/>
    </row>
    <row r="28" spans="2:12" ht="15.75" x14ac:dyDescent="0.25">
      <c r="B28" s="168" t="s">
        <v>337</v>
      </c>
      <c r="C28" s="53"/>
      <c r="D28" s="131">
        <v>5</v>
      </c>
      <c r="F28" s="130">
        <f>F$13</f>
        <v>9.549333333333335</v>
      </c>
      <c r="G28" s="132">
        <f t="shared" si="0"/>
        <v>14.549333333333335</v>
      </c>
      <c r="H28" s="5"/>
      <c r="I28" s="5"/>
      <c r="J28" s="5"/>
      <c r="K28" s="5"/>
      <c r="L28" s="5"/>
    </row>
    <row r="29" spans="2:12" ht="15.75" x14ac:dyDescent="0.25">
      <c r="B29" t="s">
        <v>280</v>
      </c>
      <c r="C29" s="53"/>
      <c r="D29" s="131">
        <v>0.5</v>
      </c>
      <c r="F29" s="130">
        <f>F$13</f>
        <v>9.549333333333335</v>
      </c>
      <c r="G29" s="132">
        <f t="shared" si="0"/>
        <v>10.049333333333335</v>
      </c>
      <c r="H29" s="5"/>
      <c r="I29" s="5"/>
      <c r="J29" s="5"/>
      <c r="K29" s="5"/>
      <c r="L29" s="5"/>
    </row>
    <row r="30" spans="2:12" ht="15.75" x14ac:dyDescent="0.25">
      <c r="B30" t="s">
        <v>352</v>
      </c>
      <c r="C30" s="53"/>
      <c r="D30" s="131">
        <v>2.3333333333333335</v>
      </c>
      <c r="F30" s="130">
        <f>F13</f>
        <v>9.549333333333335</v>
      </c>
      <c r="G30" s="132">
        <f t="shared" si="0"/>
        <v>11.882666666666669</v>
      </c>
      <c r="H30" s="5"/>
      <c r="I30" s="5"/>
      <c r="J30" s="5"/>
      <c r="K30" s="5"/>
      <c r="L30" s="5"/>
    </row>
    <row r="31" spans="2:12" ht="15.75" x14ac:dyDescent="0.25">
      <c r="B31" t="s">
        <v>353</v>
      </c>
      <c r="C31" s="53"/>
      <c r="D31" s="131">
        <v>0.5</v>
      </c>
      <c r="F31" s="130">
        <f>F13</f>
        <v>9.549333333333335</v>
      </c>
      <c r="G31" s="132">
        <f t="shared" si="0"/>
        <v>10.049333333333335</v>
      </c>
      <c r="H31" s="148" t="s">
        <v>354</v>
      </c>
      <c r="I31" s="5"/>
      <c r="J31" s="5"/>
      <c r="K31" s="5"/>
      <c r="L31" s="5"/>
    </row>
    <row r="32" spans="2:12" ht="15.75" x14ac:dyDescent="0.25">
      <c r="B32" s="168" t="s">
        <v>372</v>
      </c>
      <c r="C32" s="53"/>
      <c r="D32" s="131">
        <v>2.5</v>
      </c>
      <c r="F32" s="130">
        <f>F12</f>
        <v>17.876095238095239</v>
      </c>
      <c r="G32" s="132">
        <f t="shared" si="0"/>
        <v>20.376095238095239</v>
      </c>
      <c r="H32" s="5"/>
      <c r="I32" s="5"/>
      <c r="J32" s="5"/>
      <c r="K32" s="5"/>
      <c r="L32" s="5"/>
    </row>
    <row r="33" spans="2:16" ht="15.75" hidden="1" x14ac:dyDescent="0.25">
      <c r="B33" s="168"/>
      <c r="C33" s="53"/>
      <c r="D33" s="131"/>
      <c r="F33" s="130"/>
      <c r="G33" s="132"/>
      <c r="H33" s="5"/>
      <c r="I33" s="5"/>
      <c r="J33" s="5"/>
      <c r="K33" s="5"/>
      <c r="L33" s="5"/>
    </row>
    <row r="34" spans="2:16" ht="15.75" hidden="1" x14ac:dyDescent="0.25">
      <c r="B34"/>
      <c r="C34" s="149"/>
      <c r="D34" s="131"/>
      <c r="F34" s="130"/>
      <c r="G34" s="132"/>
      <c r="H34" s="5"/>
      <c r="I34" s="5"/>
      <c r="J34" s="5"/>
      <c r="K34" s="5"/>
      <c r="L34" s="5"/>
    </row>
    <row r="35" spans="2:16" ht="15.75" hidden="1" x14ac:dyDescent="0.25">
      <c r="B35"/>
      <c r="C35" s="149"/>
      <c r="D35" s="131"/>
      <c r="F35" s="130"/>
      <c r="G35" s="132"/>
      <c r="H35" s="5"/>
      <c r="I35" s="5"/>
      <c r="J35" s="5"/>
      <c r="K35" s="5"/>
      <c r="L35" s="5"/>
    </row>
    <row r="36" spans="2:16" ht="15.75" hidden="1" x14ac:dyDescent="0.25">
      <c r="B36"/>
      <c r="C36" s="149"/>
      <c r="D36" s="131"/>
      <c r="F36" s="130"/>
      <c r="G36" s="132"/>
      <c r="H36" s="5"/>
      <c r="I36" s="5"/>
      <c r="J36" s="5"/>
      <c r="K36" s="5"/>
      <c r="L36" s="5"/>
    </row>
    <row r="37" spans="2:16" ht="15.75" hidden="1" x14ac:dyDescent="0.25">
      <c r="B37"/>
      <c r="C37" s="149"/>
      <c r="D37" s="131"/>
      <c r="F37" s="130"/>
      <c r="G37" s="132"/>
      <c r="H37" s="5"/>
      <c r="I37" s="5"/>
      <c r="J37" s="5"/>
      <c r="K37" s="5"/>
      <c r="L37" s="5"/>
    </row>
    <row r="38" spans="2:16" ht="15.75" hidden="1" x14ac:dyDescent="0.25">
      <c r="B38"/>
      <c r="C38" s="149"/>
      <c r="D38" s="131"/>
      <c r="F38" s="130"/>
      <c r="G38" s="132"/>
      <c r="H38" s="5"/>
      <c r="I38" s="5"/>
      <c r="J38" s="5"/>
      <c r="K38" s="5"/>
      <c r="L38" s="5"/>
    </row>
    <row r="39" spans="2:16" ht="15.75" hidden="1" x14ac:dyDescent="0.25">
      <c r="B39"/>
      <c r="C39" s="149"/>
      <c r="D39" s="131"/>
      <c r="F39" s="130"/>
      <c r="G39" s="132"/>
      <c r="H39" s="5"/>
      <c r="I39" s="5"/>
      <c r="J39" s="5"/>
      <c r="K39" s="5"/>
      <c r="L39" s="5"/>
    </row>
    <row r="40" spans="2:16" ht="15.75" hidden="1" x14ac:dyDescent="0.25">
      <c r="B40"/>
      <c r="C40" s="149"/>
      <c r="D40" s="131"/>
      <c r="F40" s="130"/>
      <c r="G40" s="132"/>
      <c r="H40" s="5"/>
      <c r="I40" s="5"/>
      <c r="J40" s="5"/>
      <c r="K40" s="5"/>
      <c r="L40" s="5"/>
    </row>
    <row r="41" spans="2:16" ht="15.75" hidden="1" x14ac:dyDescent="0.25">
      <c r="B41"/>
      <c r="C41" s="149"/>
      <c r="D41" s="131"/>
      <c r="F41" s="130"/>
      <c r="G41" s="132"/>
      <c r="H41" s="5"/>
      <c r="I41" s="5"/>
      <c r="J41" s="5"/>
      <c r="K41" s="5"/>
      <c r="L41" s="5"/>
    </row>
    <row r="42" spans="2:16" ht="15.75" hidden="1" x14ac:dyDescent="0.25">
      <c r="B42"/>
      <c r="C42" s="149"/>
      <c r="D42" s="131"/>
      <c r="F42" s="130"/>
      <c r="G42" s="132"/>
      <c r="H42" s="5"/>
      <c r="I42" s="5"/>
      <c r="J42" s="5"/>
      <c r="K42" s="5"/>
      <c r="L42" s="5"/>
    </row>
    <row r="43" spans="2:16" ht="15.75" x14ac:dyDescent="0.25">
      <c r="B43" s="169"/>
      <c r="C43" s="80"/>
      <c r="D43" s="131"/>
      <c r="F43" s="130"/>
      <c r="G43" s="119"/>
      <c r="H43" s="5"/>
      <c r="I43" s="5"/>
      <c r="J43" s="5"/>
      <c r="K43" s="5"/>
      <c r="L43" s="5"/>
    </row>
    <row r="44" spans="2:16" ht="15.75" x14ac:dyDescent="0.25">
      <c r="B44" s="125"/>
      <c r="C44" s="80"/>
      <c r="D44" s="131"/>
      <c r="F44" s="130"/>
      <c r="G44" s="119"/>
      <c r="H44" s="5"/>
      <c r="I44" s="5"/>
      <c r="J44" s="5"/>
      <c r="K44" s="5"/>
      <c r="L44" s="5"/>
    </row>
    <row r="45" spans="2:16" ht="15.75" x14ac:dyDescent="0.25">
      <c r="B45" s="125"/>
      <c r="C45" s="80"/>
      <c r="D45" s="131"/>
      <c r="F45" s="130"/>
      <c r="G45" s="119"/>
      <c r="H45" s="5"/>
      <c r="I45" s="5"/>
      <c r="J45" s="5"/>
      <c r="K45" s="5"/>
      <c r="L45" s="5"/>
    </row>
    <row r="46" spans="2:16" ht="15.75" x14ac:dyDescent="0.25">
      <c r="B46" s="169"/>
      <c r="C46" s="80"/>
      <c r="D46" s="131"/>
      <c r="F46" s="130"/>
      <c r="G46" s="119"/>
      <c r="H46" s="5"/>
      <c r="I46" s="5"/>
      <c r="J46" s="5"/>
      <c r="K46" s="5"/>
      <c r="L46" s="5"/>
    </row>
    <row r="47" spans="2:16" ht="15.75" x14ac:dyDescent="0.25">
      <c r="B47" s="7"/>
      <c r="C47" s="8"/>
      <c r="D47" s="5"/>
      <c r="E47" s="5"/>
      <c r="G47" s="5"/>
      <c r="H47" s="5"/>
      <c r="I47" s="5"/>
      <c r="J47" s="5"/>
      <c r="K47" s="5"/>
      <c r="L47" s="5"/>
    </row>
    <row r="48" spans="2:16" ht="18" x14ac:dyDescent="0.25">
      <c r="B48" s="190" t="s">
        <v>343</v>
      </c>
      <c r="C48" s="190"/>
      <c r="D48" s="50"/>
      <c r="E48" s="50"/>
      <c r="F48" s="50"/>
      <c r="G48" s="50"/>
      <c r="I48" s="5"/>
      <c r="J48" s="5"/>
      <c r="K48" s="5"/>
      <c r="L48" s="5"/>
      <c r="N48" s="10"/>
      <c r="O48" s="10"/>
      <c r="P48" s="10"/>
    </row>
    <row r="49" spans="2:22" s="11" customFormat="1" ht="15.75" customHeight="1" x14ac:dyDescent="0.25">
      <c r="B49" s="5" t="s">
        <v>72</v>
      </c>
      <c r="C49" s="180" t="s">
        <v>380</v>
      </c>
      <c r="E49" s="11" t="s">
        <v>253</v>
      </c>
      <c r="I49" s="5"/>
      <c r="K49" s="5"/>
      <c r="L49" s="5"/>
      <c r="M49" s="5"/>
      <c r="N49" s="6"/>
      <c r="O49"/>
      <c r="S49"/>
    </row>
    <row r="50" spans="2:22" ht="15.75" customHeight="1" x14ac:dyDescent="0.25">
      <c r="B50" s="149" t="s">
        <v>417</v>
      </c>
      <c r="C50" s="146">
        <v>0.5</v>
      </c>
      <c r="I50" s="5"/>
      <c r="K50" s="5"/>
      <c r="L50" s="5"/>
      <c r="M50" s="5"/>
      <c r="O50"/>
      <c r="S50"/>
    </row>
    <row r="51" spans="2:22" ht="15.75" customHeight="1" x14ac:dyDescent="0.25">
      <c r="B51" s="149" t="s">
        <v>323</v>
      </c>
      <c r="C51" s="146">
        <v>0.2</v>
      </c>
      <c r="I51" s="5"/>
      <c r="K51" s="5"/>
      <c r="L51" s="5"/>
      <c r="M51" s="5"/>
      <c r="O51"/>
      <c r="S51"/>
    </row>
    <row r="52" spans="2:22" ht="15.75" customHeight="1" x14ac:dyDescent="0.25">
      <c r="B52" s="149" t="s">
        <v>324</v>
      </c>
      <c r="C52" s="146">
        <v>1.2</v>
      </c>
      <c r="I52" s="5"/>
      <c r="K52" s="5"/>
      <c r="L52" s="5"/>
      <c r="M52" s="5"/>
      <c r="O52"/>
      <c r="P52"/>
      <c r="Q52"/>
      <c r="R52"/>
      <c r="S52"/>
    </row>
    <row r="53" spans="2:22" ht="15.75" customHeight="1" x14ac:dyDescent="0.25">
      <c r="B53" s="149" t="s">
        <v>326</v>
      </c>
      <c r="C53" s="146">
        <v>2</v>
      </c>
      <c r="I53" s="5"/>
      <c r="K53" s="5"/>
      <c r="L53" s="5"/>
      <c r="M53" s="5"/>
      <c r="O53"/>
      <c r="P53"/>
      <c r="Q53"/>
      <c r="R53"/>
      <c r="S53"/>
    </row>
    <row r="54" spans="2:22" ht="15.75" customHeight="1" x14ac:dyDescent="0.25">
      <c r="B54" s="149" t="s">
        <v>325</v>
      </c>
      <c r="C54" s="146">
        <v>2</v>
      </c>
      <c r="D54" s="6" t="s">
        <v>203</v>
      </c>
      <c r="I54" s="5"/>
      <c r="K54" s="5"/>
      <c r="L54" s="5"/>
      <c r="M54" s="5"/>
      <c r="O54"/>
      <c r="P54"/>
      <c r="Q54"/>
      <c r="R54"/>
      <c r="S54"/>
    </row>
    <row r="55" spans="2:22" ht="15.75" customHeight="1" x14ac:dyDescent="0.25">
      <c r="B55" s="149" t="s">
        <v>388</v>
      </c>
      <c r="C55" s="146">
        <v>2</v>
      </c>
      <c r="D55" s="6" t="s">
        <v>261</v>
      </c>
      <c r="I55" s="5"/>
      <c r="K55" s="5"/>
      <c r="L55" s="5"/>
      <c r="M55" s="5"/>
      <c r="O55"/>
      <c r="P55"/>
      <c r="Q55"/>
      <c r="R55"/>
      <c r="S55"/>
      <c r="T55"/>
      <c r="U55"/>
      <c r="V55"/>
    </row>
    <row r="56" spans="2:22" ht="15.75" customHeight="1" x14ac:dyDescent="0.25">
      <c r="B56" s="149" t="s">
        <v>389</v>
      </c>
      <c r="C56" s="146">
        <v>1.5</v>
      </c>
      <c r="D56" s="6" t="s">
        <v>262</v>
      </c>
      <c r="I56" s="5"/>
      <c r="K56" s="5"/>
      <c r="L56" s="5"/>
      <c r="M56" s="5"/>
      <c r="O56"/>
      <c r="P56"/>
      <c r="Q56"/>
      <c r="R56"/>
      <c r="S56"/>
      <c r="T56"/>
      <c r="U56"/>
      <c r="V56"/>
    </row>
    <row r="57" spans="2:22" ht="15.75" customHeight="1" x14ac:dyDescent="0.25">
      <c r="B57" s="149" t="s">
        <v>390</v>
      </c>
      <c r="C57" s="146">
        <v>1</v>
      </c>
      <c r="D57" s="6" t="s">
        <v>257</v>
      </c>
      <c r="I57" s="5"/>
      <c r="K57" s="5"/>
      <c r="L57" s="5"/>
      <c r="M57" s="5"/>
      <c r="O57"/>
      <c r="P57"/>
      <c r="Q57"/>
      <c r="R57"/>
      <c r="S57"/>
      <c r="T57"/>
      <c r="U57"/>
      <c r="V57"/>
    </row>
    <row r="58" spans="2:22" ht="15.75" customHeight="1" x14ac:dyDescent="0.25">
      <c r="B58" s="149" t="s">
        <v>393</v>
      </c>
      <c r="C58" s="146">
        <v>2</v>
      </c>
      <c r="D58" s="6" t="s">
        <v>261</v>
      </c>
      <c r="I58" s="5"/>
      <c r="K58" s="5"/>
      <c r="L58" s="5"/>
      <c r="M58" s="5"/>
      <c r="O58"/>
      <c r="P58"/>
      <c r="Q58"/>
      <c r="R58"/>
      <c r="S58"/>
      <c r="T58"/>
      <c r="U58"/>
      <c r="V58"/>
    </row>
    <row r="59" spans="2:22" ht="15.75" customHeight="1" x14ac:dyDescent="0.2">
      <c r="B59" s="149" t="s">
        <v>391</v>
      </c>
      <c r="C59" s="146">
        <v>1.5</v>
      </c>
      <c r="D59" s="6" t="s">
        <v>262</v>
      </c>
      <c r="K59" s="10"/>
      <c r="L59"/>
      <c r="M59" s="10"/>
      <c r="N59" s="10"/>
      <c r="O59" s="10"/>
      <c r="P59" s="10"/>
      <c r="Q59" s="10"/>
    </row>
    <row r="60" spans="2:22" ht="15.75" customHeight="1" x14ac:dyDescent="0.25">
      <c r="B60" s="149" t="s">
        <v>392</v>
      </c>
      <c r="C60" s="146">
        <v>1</v>
      </c>
      <c r="D60" s="6" t="s">
        <v>257</v>
      </c>
      <c r="I60" s="5"/>
      <c r="K60" s="10"/>
      <c r="L60"/>
      <c r="M60" s="10"/>
      <c r="N60" s="10"/>
      <c r="O60" s="10"/>
      <c r="P60" s="10"/>
      <c r="Q60" s="10"/>
    </row>
    <row r="61" spans="2:22" ht="15.75" customHeight="1" x14ac:dyDescent="0.25">
      <c r="B61" s="6" t="s">
        <v>255</v>
      </c>
      <c r="C61" s="146">
        <v>2.5</v>
      </c>
      <c r="D61" s="6" t="s">
        <v>258</v>
      </c>
      <c r="I61" s="5"/>
      <c r="K61" s="10"/>
      <c r="L61"/>
      <c r="M61" s="10"/>
      <c r="N61" s="10"/>
      <c r="O61" s="10"/>
      <c r="P61" s="10"/>
      <c r="Q61" s="10"/>
    </row>
    <row r="62" spans="2:22" ht="15.75" customHeight="1" x14ac:dyDescent="0.25">
      <c r="B62" s="6" t="s">
        <v>254</v>
      </c>
      <c r="C62" s="146">
        <v>1.5</v>
      </c>
      <c r="D62" s="6" t="s">
        <v>260</v>
      </c>
      <c r="I62" s="5"/>
      <c r="J62" s="6" t="s">
        <v>204</v>
      </c>
      <c r="K62" s="10"/>
      <c r="L62" s="10"/>
      <c r="M62" s="10"/>
      <c r="N62" s="10"/>
      <c r="O62" s="10"/>
      <c r="P62" s="10"/>
      <c r="Q62" s="10"/>
    </row>
    <row r="63" spans="2:22" ht="15.75" customHeight="1" x14ac:dyDescent="0.25">
      <c r="B63" s="6" t="s">
        <v>256</v>
      </c>
      <c r="C63" s="146">
        <v>1</v>
      </c>
      <c r="D63" s="6" t="s">
        <v>259</v>
      </c>
      <c r="I63" s="5"/>
      <c r="K63" s="10"/>
      <c r="L63" s="10"/>
      <c r="M63" s="10"/>
      <c r="N63" s="10"/>
      <c r="O63" s="10"/>
      <c r="P63" s="10"/>
      <c r="Q63" s="10"/>
    </row>
    <row r="64" spans="2:22" ht="15.75" customHeight="1" x14ac:dyDescent="0.25">
      <c r="B64" s="148" t="s">
        <v>356</v>
      </c>
      <c r="C64" s="147">
        <v>0.15</v>
      </c>
      <c r="D64" s="149" t="s">
        <v>357</v>
      </c>
      <c r="I64" s="5"/>
      <c r="K64" s="10"/>
      <c r="L64" s="10"/>
      <c r="M64" s="10"/>
      <c r="N64" s="10"/>
      <c r="O64" s="10"/>
      <c r="P64" s="10"/>
      <c r="Q64" s="10"/>
    </row>
    <row r="65" spans="2:17" ht="15.75" customHeight="1" x14ac:dyDescent="0.25">
      <c r="B65" s="148" t="s">
        <v>416</v>
      </c>
      <c r="C65" s="147">
        <v>0.1</v>
      </c>
      <c r="I65" s="5"/>
      <c r="K65" s="10"/>
      <c r="L65" s="10"/>
      <c r="M65" s="10"/>
      <c r="N65" s="10"/>
      <c r="O65" s="10"/>
      <c r="P65" s="10"/>
      <c r="Q65" s="10"/>
    </row>
    <row r="66" spans="2:17" ht="15.75" customHeight="1" x14ac:dyDescent="0.25">
      <c r="B66" s="10" t="s">
        <v>163</v>
      </c>
      <c r="C66" s="146">
        <v>2</v>
      </c>
      <c r="I66" s="5"/>
      <c r="K66" s="10"/>
      <c r="L66" s="10"/>
      <c r="M66" s="10"/>
      <c r="N66" s="10"/>
      <c r="O66" s="10"/>
      <c r="P66" s="10"/>
      <c r="Q66" s="10"/>
    </row>
    <row r="67" spans="2:17" ht="15.75" customHeight="1" x14ac:dyDescent="0.25">
      <c r="B67" s="10" t="s">
        <v>164</v>
      </c>
      <c r="C67" s="146">
        <v>1</v>
      </c>
      <c r="I67" s="5"/>
      <c r="K67" s="10"/>
      <c r="L67" s="10"/>
      <c r="M67" s="10"/>
      <c r="N67" s="10"/>
      <c r="O67" s="10"/>
      <c r="P67" s="10"/>
      <c r="Q67" s="10"/>
    </row>
    <row r="68" spans="2:17" ht="15.75" customHeight="1" x14ac:dyDescent="0.25">
      <c r="B68" s="148" t="s">
        <v>327</v>
      </c>
      <c r="C68" s="147">
        <v>1</v>
      </c>
      <c r="I68" s="5"/>
      <c r="K68" s="10"/>
      <c r="L68" s="10"/>
      <c r="M68" s="10"/>
      <c r="N68" s="10"/>
      <c r="O68" s="10"/>
      <c r="P68" s="10"/>
      <c r="Q68" s="10"/>
    </row>
    <row r="69" spans="2:17" ht="15.75" customHeight="1" x14ac:dyDescent="0.25">
      <c r="B69" s="148" t="s">
        <v>286</v>
      </c>
      <c r="C69" s="147">
        <v>2</v>
      </c>
      <c r="I69" s="5"/>
      <c r="K69" s="10"/>
      <c r="L69" s="10"/>
      <c r="M69" s="10"/>
      <c r="N69" s="10"/>
      <c r="O69" s="10"/>
      <c r="P69" s="10"/>
      <c r="Q69" s="10"/>
    </row>
    <row r="70" spans="2:17" ht="15.75" customHeight="1" x14ac:dyDescent="0.25">
      <c r="B70" s="148" t="s">
        <v>287</v>
      </c>
      <c r="C70" s="147">
        <v>1</v>
      </c>
      <c r="I70" s="5"/>
      <c r="K70" s="10"/>
      <c r="L70" s="10"/>
      <c r="M70" s="10"/>
      <c r="N70" s="10"/>
      <c r="O70" s="10"/>
      <c r="P70" s="10"/>
      <c r="Q70" s="10"/>
    </row>
    <row r="71" spans="2:17" ht="15.75" customHeight="1" x14ac:dyDescent="0.25">
      <c r="B71" s="148" t="s">
        <v>288</v>
      </c>
      <c r="C71" s="147">
        <v>0.75</v>
      </c>
      <c r="I71" s="5"/>
      <c r="K71" s="10"/>
      <c r="L71" s="10"/>
      <c r="M71" s="10"/>
      <c r="N71" s="10"/>
      <c r="O71" s="10"/>
      <c r="P71" s="10"/>
      <c r="Q71" s="10"/>
    </row>
    <row r="72" spans="2:17" ht="15.75" customHeight="1" x14ac:dyDescent="0.25">
      <c r="B72" s="148" t="s">
        <v>290</v>
      </c>
      <c r="C72" s="147">
        <v>11</v>
      </c>
      <c r="I72" s="5"/>
      <c r="K72" s="10"/>
      <c r="L72" s="10"/>
      <c r="M72" s="10"/>
      <c r="N72" s="10"/>
      <c r="O72" s="10"/>
      <c r="P72" s="10"/>
      <c r="Q72" s="10"/>
    </row>
    <row r="73" spans="2:17" ht="15.75" customHeight="1" x14ac:dyDescent="0.25">
      <c r="B73" s="148" t="s">
        <v>267</v>
      </c>
      <c r="C73" s="147">
        <v>1</v>
      </c>
      <c r="I73" s="5"/>
      <c r="K73" s="10"/>
      <c r="L73" s="10"/>
      <c r="M73" s="10"/>
      <c r="N73" s="10"/>
      <c r="O73" s="10"/>
      <c r="P73" s="10"/>
      <c r="Q73" s="10"/>
    </row>
    <row r="74" spans="2:17" ht="15.75" customHeight="1" x14ac:dyDescent="0.25">
      <c r="B74" s="148" t="s">
        <v>355</v>
      </c>
      <c r="C74" s="147">
        <v>1</v>
      </c>
      <c r="I74" s="5"/>
      <c r="K74" s="10"/>
      <c r="L74" s="10"/>
      <c r="M74" s="10"/>
      <c r="N74" s="10"/>
      <c r="O74" s="10"/>
      <c r="P74" s="10"/>
      <c r="Q74" s="10"/>
    </row>
    <row r="75" spans="2:17" ht="15.75" customHeight="1" x14ac:dyDescent="0.25">
      <c r="B75" s="148" t="s">
        <v>179</v>
      </c>
      <c r="C75" s="147">
        <v>0.3</v>
      </c>
      <c r="D75" s="149" t="s">
        <v>361</v>
      </c>
      <c r="I75" s="5"/>
      <c r="K75" s="10"/>
      <c r="L75" s="10"/>
      <c r="M75" s="10"/>
      <c r="N75" s="10"/>
      <c r="O75" s="10"/>
      <c r="P75" s="10"/>
      <c r="Q75" s="10"/>
    </row>
    <row r="76" spans="2:17" ht="15.75" hidden="1" customHeight="1" x14ac:dyDescent="0.25">
      <c r="B76" s="10"/>
      <c r="C76" s="147"/>
      <c r="D76" s="149"/>
      <c r="I76" s="5"/>
      <c r="K76" s="10"/>
      <c r="L76" s="10"/>
      <c r="M76" s="10"/>
      <c r="N76" s="10"/>
      <c r="O76" s="10"/>
      <c r="P76" s="10"/>
      <c r="Q76" s="10"/>
    </row>
    <row r="77" spans="2:17" ht="15.75" hidden="1" customHeight="1" x14ac:dyDescent="0.25">
      <c r="B77" s="10"/>
      <c r="C77" s="147"/>
      <c r="I77" s="5"/>
      <c r="K77" s="10"/>
      <c r="L77" s="10"/>
      <c r="M77" s="10"/>
      <c r="N77" s="10"/>
      <c r="O77" s="10"/>
      <c r="P77" s="10"/>
      <c r="Q77" s="10"/>
    </row>
    <row r="78" spans="2:17" ht="15.75" hidden="1" customHeight="1" x14ac:dyDescent="0.25">
      <c r="B78" s="10"/>
      <c r="C78" s="147"/>
      <c r="I78" s="5"/>
      <c r="K78" s="10"/>
      <c r="L78" s="10"/>
      <c r="M78" s="10"/>
      <c r="N78" s="10"/>
      <c r="O78" s="10"/>
      <c r="P78" s="10"/>
      <c r="Q78" s="10"/>
    </row>
    <row r="79" spans="2:17" ht="15.75" hidden="1" customHeight="1" x14ac:dyDescent="0.25">
      <c r="B79" s="10"/>
      <c r="C79" s="147"/>
      <c r="I79" s="5"/>
      <c r="K79" s="10"/>
      <c r="L79" s="10"/>
      <c r="M79" s="10"/>
      <c r="N79" s="10"/>
      <c r="O79" s="10"/>
      <c r="P79" s="10"/>
      <c r="Q79" s="10"/>
    </row>
    <row r="80" spans="2:17" ht="15.75" hidden="1" customHeight="1" x14ac:dyDescent="0.25">
      <c r="B80" s="148"/>
      <c r="C80" s="146"/>
      <c r="I80" s="5"/>
      <c r="K80" s="10"/>
      <c r="L80" s="10"/>
      <c r="M80" s="10"/>
      <c r="N80" s="10"/>
      <c r="O80" s="10"/>
      <c r="P80" s="10"/>
      <c r="Q80" s="10"/>
    </row>
    <row r="81" spans="2:17" ht="15.75" customHeight="1" x14ac:dyDescent="0.25">
      <c r="B81" s="82"/>
      <c r="C81" s="146"/>
      <c r="I81" s="5"/>
      <c r="K81" s="10"/>
      <c r="L81" s="10"/>
      <c r="M81" s="10"/>
      <c r="N81" s="10"/>
      <c r="O81" s="10"/>
      <c r="P81" s="10"/>
      <c r="Q81" s="10"/>
    </row>
    <row r="82" spans="2:17" ht="15.75" customHeight="1" x14ac:dyDescent="0.25">
      <c r="B82" s="82"/>
      <c r="C82" s="146"/>
      <c r="I82" s="5"/>
      <c r="K82" s="10"/>
      <c r="L82" s="10"/>
      <c r="M82" s="10"/>
      <c r="N82" s="10"/>
      <c r="O82" s="10"/>
      <c r="P82" s="10"/>
      <c r="Q82" s="10"/>
    </row>
    <row r="83" spans="2:17" ht="15.75" customHeight="1" x14ac:dyDescent="0.25">
      <c r="B83" s="82"/>
      <c r="C83" s="146"/>
      <c r="I83" s="5"/>
      <c r="K83" s="10"/>
      <c r="L83" s="10"/>
      <c r="M83" s="10"/>
      <c r="N83" s="10"/>
      <c r="O83" s="10"/>
      <c r="P83" s="10"/>
      <c r="Q83" s="10"/>
    </row>
    <row r="84" spans="2:17" ht="15.75" customHeight="1" x14ac:dyDescent="0.25">
      <c r="B84" s="82"/>
      <c r="C84" s="146"/>
      <c r="I84" s="5"/>
      <c r="K84" s="10"/>
      <c r="L84" s="10"/>
      <c r="M84" s="10"/>
      <c r="N84" s="10"/>
      <c r="O84" s="10"/>
      <c r="P84" s="10"/>
      <c r="Q84" s="10"/>
    </row>
    <row r="85" spans="2:17" ht="15.75" customHeight="1" x14ac:dyDescent="0.25">
      <c r="B85" s="82"/>
      <c r="C85" s="146"/>
      <c r="I85" s="5"/>
      <c r="K85" s="10"/>
      <c r="L85" s="10"/>
      <c r="M85" s="10"/>
      <c r="N85" s="10"/>
      <c r="O85" s="10"/>
      <c r="P85" s="10"/>
      <c r="Q85" s="10"/>
    </row>
    <row r="86" spans="2:17" ht="15.75" customHeight="1" x14ac:dyDescent="0.25">
      <c r="B86" s="82"/>
      <c r="C86" s="146"/>
      <c r="I86" s="5"/>
      <c r="K86" s="10"/>
      <c r="L86" s="10"/>
      <c r="M86" s="10"/>
      <c r="N86" s="10"/>
      <c r="O86" s="10"/>
      <c r="P86" s="10"/>
      <c r="Q86" s="10"/>
    </row>
    <row r="87" spans="2:17" ht="15.75" customHeight="1" x14ac:dyDescent="0.25">
      <c r="B87" s="82"/>
      <c r="C87" s="146"/>
      <c r="I87" s="5"/>
      <c r="K87" s="10"/>
      <c r="L87" s="10"/>
      <c r="M87" s="10"/>
      <c r="N87" s="10"/>
      <c r="O87" s="10"/>
      <c r="P87" s="10"/>
      <c r="Q87" s="10"/>
    </row>
    <row r="88" spans="2:17" ht="15.75" customHeight="1" x14ac:dyDescent="0.25">
      <c r="B88" s="82"/>
      <c r="C88" s="146"/>
      <c r="I88" s="5"/>
      <c r="K88" s="10"/>
      <c r="L88" s="10"/>
      <c r="M88" s="10"/>
      <c r="N88" s="10"/>
      <c r="O88" s="10"/>
      <c r="P88" s="10"/>
      <c r="Q88" s="10"/>
    </row>
    <row r="89" spans="2:17" ht="15.75" customHeight="1" x14ac:dyDescent="0.25">
      <c r="B89" s="82"/>
      <c r="C89" s="146"/>
      <c r="I89" s="5"/>
      <c r="K89" s="10"/>
      <c r="L89" s="10"/>
      <c r="M89" s="10"/>
      <c r="N89" s="10"/>
      <c r="O89" s="10"/>
      <c r="P89" s="10"/>
      <c r="Q89" s="10"/>
    </row>
    <row r="90" spans="2:17" ht="15.75" customHeight="1" x14ac:dyDescent="0.25">
      <c r="B90" s="82"/>
      <c r="C90" s="146"/>
      <c r="I90" s="5"/>
      <c r="K90" s="10"/>
      <c r="L90" s="10"/>
      <c r="M90" s="10"/>
      <c r="N90" s="10"/>
      <c r="O90" s="10"/>
      <c r="P90" s="10"/>
      <c r="Q90" s="10"/>
    </row>
    <row r="91" spans="2:17" ht="15.75" customHeight="1" x14ac:dyDescent="0.25">
      <c r="B91" s="82"/>
      <c r="C91" s="146"/>
      <c r="I91" s="5"/>
      <c r="K91" s="10"/>
      <c r="L91" s="10"/>
      <c r="M91" s="10"/>
      <c r="N91" s="10"/>
      <c r="O91" s="10"/>
      <c r="P91" s="10"/>
      <c r="Q91" s="10"/>
    </row>
    <row r="92" spans="2:17" ht="15.75" customHeight="1" x14ac:dyDescent="0.25">
      <c r="B92" s="82"/>
      <c r="C92" s="146"/>
      <c r="I92" s="5"/>
      <c r="K92" s="10"/>
      <c r="L92" s="10"/>
      <c r="M92" s="10"/>
      <c r="N92" s="10"/>
      <c r="O92" s="10"/>
      <c r="P92" s="10"/>
      <c r="Q92" s="10"/>
    </row>
    <row r="93" spans="2:17" ht="15.75" customHeight="1" x14ac:dyDescent="0.25">
      <c r="B93" s="82"/>
      <c r="C93" s="146"/>
      <c r="I93" s="5"/>
      <c r="K93" s="10"/>
      <c r="L93" s="10"/>
      <c r="M93" s="10"/>
      <c r="N93" s="10"/>
      <c r="O93" s="10"/>
      <c r="P93" s="10"/>
      <c r="Q93" s="10"/>
    </row>
    <row r="94" spans="2:17" ht="15.75" customHeight="1" x14ac:dyDescent="0.25">
      <c r="B94" s="82"/>
      <c r="C94" s="146"/>
      <c r="I94" s="5"/>
      <c r="K94" s="10"/>
      <c r="L94" s="10"/>
      <c r="M94" s="10"/>
      <c r="N94" s="10"/>
      <c r="O94" s="10"/>
      <c r="P94" s="10"/>
      <c r="Q94" s="10"/>
    </row>
    <row r="95" spans="2:17" ht="15.75" customHeight="1" x14ac:dyDescent="0.25">
      <c r="B95" s="82"/>
      <c r="C95" s="146"/>
      <c r="I95" s="5"/>
      <c r="K95" s="10"/>
      <c r="L95" s="10"/>
      <c r="M95" s="10"/>
      <c r="N95" s="10"/>
      <c r="O95" s="10"/>
      <c r="P95" s="10"/>
      <c r="Q95" s="10"/>
    </row>
    <row r="96" spans="2:17" ht="15.75" customHeight="1" x14ac:dyDescent="0.25">
      <c r="B96" s="82"/>
      <c r="C96" s="146"/>
      <c r="I96" s="5"/>
      <c r="K96" s="10"/>
      <c r="L96" s="10"/>
      <c r="M96" s="10"/>
      <c r="N96" s="10"/>
      <c r="O96" s="10"/>
      <c r="P96" s="10"/>
      <c r="Q96" s="10"/>
    </row>
    <row r="97" spans="2:16" ht="15.75" customHeight="1" x14ac:dyDescent="0.25">
      <c r="B97" s="10"/>
      <c r="C97" s="10"/>
      <c r="I97" s="5"/>
      <c r="J97" s="10"/>
      <c r="K97" s="10"/>
      <c r="L97" s="10"/>
      <c r="M97" s="10"/>
      <c r="N97" s="10"/>
      <c r="O97" s="10"/>
      <c r="P97" s="10"/>
    </row>
    <row r="98" spans="2:16" ht="18" x14ac:dyDescent="0.25">
      <c r="B98" s="190" t="s">
        <v>344</v>
      </c>
      <c r="C98" s="190"/>
      <c r="D98" s="13"/>
      <c r="E98" s="13"/>
      <c r="F98" s="50" t="s">
        <v>24</v>
      </c>
      <c r="G98" s="9"/>
      <c r="H98" s="10"/>
      <c r="I98" s="10"/>
      <c r="J98" s="10"/>
      <c r="K98" s="3"/>
      <c r="L98"/>
      <c r="M98"/>
      <c r="N98"/>
      <c r="O98" s="10"/>
      <c r="P98" s="10"/>
    </row>
    <row r="99" spans="2:16" ht="15.75" customHeight="1" x14ac:dyDescent="0.25">
      <c r="B99" t="s">
        <v>63</v>
      </c>
      <c r="C99" s="82">
        <v>7000</v>
      </c>
      <c r="D99" s="66" t="s">
        <v>25</v>
      </c>
      <c r="E99" t="s">
        <v>26</v>
      </c>
      <c r="F99" s="81"/>
      <c r="I99" s="10"/>
      <c r="J99" s="10"/>
      <c r="K99" s="3"/>
      <c r="L99" s="4"/>
      <c r="M99" s="4"/>
      <c r="N99"/>
      <c r="O99" s="10"/>
      <c r="P99" s="10"/>
    </row>
    <row r="100" spans="2:16" ht="15.75" customHeight="1" x14ac:dyDescent="0.2">
      <c r="B100" t="s">
        <v>64</v>
      </c>
      <c r="C100" s="82">
        <v>4000</v>
      </c>
      <c r="D100" s="66" t="s">
        <v>25</v>
      </c>
      <c r="E100" t="s">
        <v>26</v>
      </c>
      <c r="F100" s="81"/>
      <c r="J100" s="67"/>
      <c r="K100"/>
      <c r="M100"/>
      <c r="N100"/>
      <c r="O100" s="10"/>
      <c r="P100" s="10"/>
    </row>
    <row r="101" spans="2:16" ht="15.75" customHeight="1" x14ac:dyDescent="0.2">
      <c r="B101" t="s">
        <v>65</v>
      </c>
      <c r="C101" s="82">
        <f>3500*10</f>
        <v>35000</v>
      </c>
      <c r="D101" s="66" t="s">
        <v>25</v>
      </c>
      <c r="E101" t="s">
        <v>26</v>
      </c>
      <c r="F101" s="81"/>
      <c r="J101" s="67"/>
      <c r="K101"/>
      <c r="M101"/>
      <c r="N101"/>
      <c r="O101" s="10"/>
      <c r="P101" s="10"/>
    </row>
    <row r="102" spans="2:16" ht="15.75" customHeight="1" x14ac:dyDescent="0.2">
      <c r="B102" t="s">
        <v>291</v>
      </c>
      <c r="C102" s="82">
        <v>45000</v>
      </c>
      <c r="D102" s="66" t="s">
        <v>25</v>
      </c>
      <c r="E102" t="s">
        <v>26</v>
      </c>
      <c r="F102" s="81"/>
      <c r="J102" s="67"/>
      <c r="K102"/>
      <c r="M102"/>
      <c r="N102"/>
      <c r="O102" s="10"/>
      <c r="P102" s="10"/>
    </row>
    <row r="103" spans="2:16" ht="15.75" hidden="1" customHeight="1" x14ac:dyDescent="0.2">
      <c r="B103"/>
      <c r="C103" s="82"/>
      <c r="D103" s="66"/>
      <c r="E103" t="s">
        <v>26</v>
      </c>
      <c r="F103" s="81"/>
      <c r="J103" s="67"/>
      <c r="K103"/>
      <c r="M103"/>
      <c r="N103"/>
      <c r="O103" s="10"/>
      <c r="P103" s="10"/>
    </row>
    <row r="104" spans="2:16" ht="15.75" hidden="1" customHeight="1" x14ac:dyDescent="0.2">
      <c r="B104"/>
      <c r="C104" s="82"/>
      <c r="D104" s="66"/>
      <c r="E104" t="s">
        <v>26</v>
      </c>
      <c r="F104" s="81"/>
      <c r="J104" s="67"/>
      <c r="K104"/>
      <c r="M104"/>
      <c r="N104"/>
      <c r="O104" s="10"/>
      <c r="P104" s="10"/>
    </row>
    <row r="105" spans="2:16" ht="15.75" hidden="1" customHeight="1" x14ac:dyDescent="0.2">
      <c r="B105"/>
      <c r="C105" s="82"/>
      <c r="D105" s="66"/>
      <c r="E105" t="s">
        <v>26</v>
      </c>
      <c r="F105" s="81"/>
      <c r="J105" s="67"/>
      <c r="K105"/>
      <c r="M105"/>
      <c r="N105"/>
      <c r="O105" s="10"/>
      <c r="P105" s="10"/>
    </row>
    <row r="106" spans="2:16" ht="15.75" hidden="1" customHeight="1" x14ac:dyDescent="0.2">
      <c r="B106"/>
      <c r="C106" s="82"/>
      <c r="D106" s="66"/>
      <c r="E106" t="s">
        <v>26</v>
      </c>
      <c r="F106" s="81"/>
      <c r="J106" s="67"/>
      <c r="K106"/>
      <c r="M106"/>
      <c r="N106"/>
      <c r="O106" s="10"/>
      <c r="P106" s="10"/>
    </row>
    <row r="107" spans="2:16" ht="15.75" hidden="1" customHeight="1" x14ac:dyDescent="0.2">
      <c r="B107"/>
      <c r="C107" s="82"/>
      <c r="D107" s="66"/>
      <c r="E107" t="s">
        <v>26</v>
      </c>
      <c r="F107" s="81"/>
      <c r="J107" s="67"/>
      <c r="K107"/>
      <c r="M107"/>
      <c r="N107"/>
      <c r="O107" s="10"/>
      <c r="P107" s="10"/>
    </row>
    <row r="108" spans="2:16" ht="15.75" hidden="1" customHeight="1" x14ac:dyDescent="0.2">
      <c r="B108"/>
      <c r="C108" s="82"/>
      <c r="D108" s="66"/>
      <c r="E108" t="s">
        <v>26</v>
      </c>
      <c r="F108" s="81"/>
      <c r="J108" s="67"/>
      <c r="K108"/>
      <c r="M108"/>
      <c r="N108"/>
      <c r="O108" s="10"/>
      <c r="P108" s="10"/>
    </row>
    <row r="109" spans="2:16" ht="15.75" hidden="1" customHeight="1" x14ac:dyDescent="0.2">
      <c r="B109"/>
      <c r="C109" s="82"/>
      <c r="D109" s="66"/>
      <c r="E109" t="s">
        <v>26</v>
      </c>
      <c r="F109" s="81"/>
      <c r="J109" s="67"/>
      <c r="K109"/>
      <c r="M109"/>
      <c r="N109"/>
      <c r="O109" s="10"/>
      <c r="P109" s="10"/>
    </row>
    <row r="110" spans="2:16" ht="15.75" hidden="1" customHeight="1" x14ac:dyDescent="0.2">
      <c r="B110"/>
      <c r="C110" s="82"/>
      <c r="D110" s="66"/>
      <c r="E110" t="s">
        <v>26</v>
      </c>
      <c r="F110" s="81"/>
      <c r="J110" s="67"/>
      <c r="K110"/>
      <c r="M110"/>
      <c r="N110"/>
      <c r="O110" s="10"/>
      <c r="P110" s="10"/>
    </row>
    <row r="111" spans="2:16" ht="15.75" hidden="1" customHeight="1" x14ac:dyDescent="0.2">
      <c r="B111"/>
      <c r="C111" s="82"/>
      <c r="D111" s="66"/>
      <c r="E111" t="s">
        <v>26</v>
      </c>
      <c r="F111" s="81"/>
      <c r="J111" s="67"/>
      <c r="K111"/>
      <c r="M111"/>
      <c r="N111"/>
      <c r="O111" s="10"/>
      <c r="P111" s="10"/>
    </row>
    <row r="112" spans="2:16" ht="15.75" hidden="1" customHeight="1" x14ac:dyDescent="0.2">
      <c r="B112"/>
      <c r="C112" s="82"/>
      <c r="D112" s="66"/>
      <c r="E112" t="s">
        <v>26</v>
      </c>
      <c r="F112" s="81"/>
      <c r="J112" s="67"/>
      <c r="K112"/>
      <c r="M112"/>
      <c r="N112"/>
      <c r="O112" s="10"/>
      <c r="P112" s="10"/>
    </row>
    <row r="113" spans="2:16" ht="15.75" hidden="1" customHeight="1" x14ac:dyDescent="0.2">
      <c r="B113"/>
      <c r="C113" s="82"/>
      <c r="D113" s="66"/>
      <c r="E113" t="s">
        <v>26</v>
      </c>
      <c r="F113" s="81"/>
      <c r="J113" s="67"/>
      <c r="K113"/>
      <c r="M113"/>
      <c r="N113"/>
      <c r="O113" s="10"/>
      <c r="P113" s="10"/>
    </row>
    <row r="114" spans="2:16" ht="15.75" hidden="1" customHeight="1" x14ac:dyDescent="0.2">
      <c r="B114"/>
      <c r="C114" s="82"/>
      <c r="D114" s="66"/>
      <c r="E114" t="s">
        <v>26</v>
      </c>
      <c r="F114" s="81"/>
      <c r="J114" s="67"/>
      <c r="K114"/>
      <c r="M114"/>
      <c r="N114"/>
      <c r="O114" s="10"/>
      <c r="P114" s="10"/>
    </row>
    <row r="115" spans="2:16" ht="15.75" hidden="1" customHeight="1" x14ac:dyDescent="0.2">
      <c r="B115"/>
      <c r="C115" s="82"/>
      <c r="D115" s="66"/>
      <c r="E115" t="s">
        <v>26</v>
      </c>
      <c r="F115" s="81"/>
      <c r="J115" s="67"/>
      <c r="K115"/>
      <c r="M115"/>
      <c r="N115"/>
      <c r="O115" s="10"/>
      <c r="P115" s="10"/>
    </row>
    <row r="116" spans="2:16" ht="15.75" hidden="1" customHeight="1" x14ac:dyDescent="0.2">
      <c r="B116"/>
      <c r="C116" s="82"/>
      <c r="D116" s="66"/>
      <c r="E116" t="s">
        <v>26</v>
      </c>
      <c r="F116" s="81"/>
      <c r="J116" s="67"/>
      <c r="K116"/>
      <c r="M116"/>
      <c r="N116"/>
      <c r="O116" s="10"/>
      <c r="P116" s="10"/>
    </row>
    <row r="117" spans="2:16" ht="15.75" customHeight="1" x14ac:dyDescent="0.2">
      <c r="B117" s="82"/>
      <c r="C117" s="82"/>
      <c r="D117" s="66" t="s">
        <v>25</v>
      </c>
      <c r="E117" t="s">
        <v>26</v>
      </c>
      <c r="F117" s="81"/>
      <c r="J117" s="67"/>
      <c r="N117"/>
      <c r="O117" s="10"/>
      <c r="P117" s="10"/>
    </row>
    <row r="118" spans="2:16" ht="15.75" customHeight="1" x14ac:dyDescent="0.2">
      <c r="B118" s="82"/>
      <c r="C118" s="82"/>
      <c r="D118" s="66" t="s">
        <v>25</v>
      </c>
      <c r="E118" t="s">
        <v>26</v>
      </c>
      <c r="F118" s="81"/>
      <c r="J118" s="67"/>
      <c r="N118"/>
      <c r="O118" s="10"/>
      <c r="P118" s="10"/>
    </row>
    <row r="119" spans="2:16" ht="15.75" customHeight="1" x14ac:dyDescent="0.2">
      <c r="B119" s="82"/>
      <c r="C119" s="82"/>
      <c r="D119" s="66" t="s">
        <v>25</v>
      </c>
      <c r="E119" t="s">
        <v>26</v>
      </c>
      <c r="F119" s="81"/>
      <c r="J119" s="67"/>
      <c r="N119"/>
      <c r="O119" s="10"/>
      <c r="P119" s="10"/>
    </row>
    <row r="120" spans="2:16" ht="15.75" customHeight="1" x14ac:dyDescent="0.2">
      <c r="B120" s="82"/>
      <c r="C120" s="82"/>
      <c r="D120" s="66" t="s">
        <v>25</v>
      </c>
      <c r="E120" t="s">
        <v>26</v>
      </c>
      <c r="F120" s="81"/>
      <c r="H120" s="149"/>
      <c r="J120" s="67"/>
      <c r="N120"/>
      <c r="O120" s="10"/>
      <c r="P120" s="10"/>
    </row>
    <row r="121" spans="2:16" ht="15.75" customHeight="1" x14ac:dyDescent="0.2">
      <c r="B121" s="82"/>
      <c r="C121" s="82"/>
      <c r="D121" s="66" t="s">
        <v>25</v>
      </c>
      <c r="E121" t="s">
        <v>26</v>
      </c>
      <c r="F121" s="81"/>
      <c r="J121" s="67"/>
      <c r="N121"/>
      <c r="O121" s="10"/>
      <c r="P121" s="10"/>
    </row>
    <row r="122" spans="2:16" ht="15.75" customHeight="1" x14ac:dyDescent="0.2">
      <c r="B122" s="82"/>
      <c r="C122" s="82"/>
      <c r="D122" s="66" t="s">
        <v>25</v>
      </c>
      <c r="E122" t="s">
        <v>26</v>
      </c>
      <c r="F122" s="81"/>
      <c r="J122" s="67"/>
      <c r="N122"/>
      <c r="O122" s="10"/>
      <c r="P122" s="10"/>
    </row>
    <row r="123" spans="2:16" ht="15.75" customHeight="1" x14ac:dyDescent="0.2">
      <c r="B123" s="10"/>
      <c r="J123" s="67"/>
      <c r="N123"/>
      <c r="O123" s="10"/>
      <c r="P123" s="10"/>
    </row>
    <row r="124" spans="2:16" ht="15.75" customHeight="1" x14ac:dyDescent="0.25">
      <c r="B124" s="65" t="s">
        <v>346</v>
      </c>
      <c r="C124" s="45"/>
      <c r="D124" s="45"/>
      <c r="E124" s="9"/>
      <c r="F124" s="50" t="s">
        <v>24</v>
      </c>
      <c r="G124" s="9"/>
      <c r="J124" s="67"/>
      <c r="N124"/>
      <c r="O124" s="10"/>
      <c r="P124" s="10"/>
    </row>
    <row r="125" spans="2:16" ht="15.75" customHeight="1" x14ac:dyDescent="0.2">
      <c r="B125" s="10" t="s">
        <v>73</v>
      </c>
      <c r="C125" s="83">
        <v>25</v>
      </c>
      <c r="D125" s="66" t="s">
        <v>25</v>
      </c>
      <c r="E125" s="168" t="s">
        <v>379</v>
      </c>
      <c r="F125" s="81"/>
      <c r="J125" s="67"/>
      <c r="N125"/>
      <c r="O125" s="10"/>
      <c r="P125" s="10"/>
    </row>
    <row r="126" spans="2:16" ht="15.75" hidden="1" customHeight="1" x14ac:dyDescent="0.2">
      <c r="B126" s="10"/>
      <c r="C126" s="83"/>
      <c r="D126" s="66"/>
      <c r="E126"/>
      <c r="F126" s="81"/>
      <c r="J126" s="67"/>
      <c r="N126"/>
      <c r="O126" s="10"/>
      <c r="P126" s="10"/>
    </row>
    <row r="127" spans="2:16" ht="15.75" hidden="1" customHeight="1" x14ac:dyDescent="0.2">
      <c r="B127" s="10"/>
      <c r="C127" s="83"/>
      <c r="D127" s="66"/>
      <c r="E127"/>
      <c r="F127" s="81"/>
      <c r="J127" s="67"/>
      <c r="N127"/>
      <c r="O127" s="10"/>
      <c r="P127" s="10"/>
    </row>
    <row r="128" spans="2:16" ht="15.75" hidden="1" customHeight="1" x14ac:dyDescent="0.2">
      <c r="B128" s="10"/>
      <c r="C128" s="83"/>
      <c r="D128" s="66"/>
      <c r="E128"/>
      <c r="F128" s="81"/>
      <c r="J128" s="67"/>
      <c r="N128"/>
      <c r="O128" s="10"/>
      <c r="P128" s="10"/>
    </row>
    <row r="129" spans="2:16" ht="15.75" hidden="1" customHeight="1" x14ac:dyDescent="0.2">
      <c r="B129" s="10"/>
      <c r="C129" s="83"/>
      <c r="D129" s="66"/>
      <c r="E129"/>
      <c r="F129" s="81"/>
      <c r="J129" s="67"/>
      <c r="N129"/>
      <c r="O129" s="10"/>
      <c r="P129" s="10"/>
    </row>
    <row r="130" spans="2:16" ht="15.75" hidden="1" customHeight="1" x14ac:dyDescent="0.2">
      <c r="B130" s="10"/>
      <c r="C130" s="83"/>
      <c r="D130" s="66"/>
      <c r="E130"/>
      <c r="F130" s="81"/>
      <c r="J130" s="67"/>
      <c r="N130"/>
      <c r="O130" s="10"/>
      <c r="P130" s="10"/>
    </row>
    <row r="131" spans="2:16" ht="15.75" hidden="1" customHeight="1" x14ac:dyDescent="0.2">
      <c r="B131" s="10"/>
      <c r="C131" s="83"/>
      <c r="D131" s="66"/>
      <c r="E131"/>
      <c r="F131" s="81"/>
      <c r="J131" s="67"/>
      <c r="N131"/>
      <c r="O131" s="10"/>
      <c r="P131" s="10"/>
    </row>
    <row r="132" spans="2:16" ht="15.75" hidden="1" customHeight="1" x14ac:dyDescent="0.2">
      <c r="B132" s="10"/>
      <c r="C132" s="83"/>
      <c r="D132" s="66"/>
      <c r="E132"/>
      <c r="F132" s="81"/>
      <c r="J132" s="67"/>
      <c r="N132"/>
      <c r="O132" s="10"/>
      <c r="P132" s="10"/>
    </row>
    <row r="133" spans="2:16" ht="15.75" hidden="1" customHeight="1" x14ac:dyDescent="0.2">
      <c r="B133" s="10"/>
      <c r="C133" s="83"/>
      <c r="D133" s="66"/>
      <c r="E133"/>
      <c r="F133" s="81"/>
      <c r="J133" s="67"/>
      <c r="N133"/>
      <c r="O133" s="10"/>
      <c r="P133" s="10"/>
    </row>
    <row r="134" spans="2:16" ht="15.75" hidden="1" customHeight="1" x14ac:dyDescent="0.2">
      <c r="B134" s="10"/>
      <c r="C134" s="83"/>
      <c r="D134" s="66"/>
      <c r="E134"/>
      <c r="F134" s="81"/>
      <c r="J134" s="67"/>
      <c r="N134"/>
      <c r="O134" s="10"/>
      <c r="P134" s="10"/>
    </row>
    <row r="135" spans="2:16" ht="15.75" hidden="1" customHeight="1" x14ac:dyDescent="0.2">
      <c r="B135" s="10"/>
      <c r="C135" s="83"/>
      <c r="D135" s="66"/>
      <c r="E135"/>
      <c r="F135" s="81"/>
      <c r="J135" s="67"/>
      <c r="N135"/>
      <c r="O135" s="10"/>
      <c r="P135" s="10"/>
    </row>
    <row r="136" spans="2:16" ht="15.75" hidden="1" customHeight="1" x14ac:dyDescent="0.2">
      <c r="B136" s="10"/>
      <c r="C136" s="83"/>
      <c r="D136" s="66"/>
      <c r="E136"/>
      <c r="F136" s="81"/>
      <c r="J136" s="67"/>
      <c r="N136"/>
      <c r="O136" s="10"/>
      <c r="P136" s="10"/>
    </row>
    <row r="137" spans="2:16" ht="15.75" hidden="1" customHeight="1" x14ac:dyDescent="0.2">
      <c r="B137" s="10"/>
      <c r="C137" s="83"/>
      <c r="D137" s="66"/>
      <c r="E137"/>
      <c r="F137" s="81"/>
      <c r="J137" s="67"/>
      <c r="N137"/>
      <c r="O137" s="10"/>
      <c r="P137" s="10"/>
    </row>
    <row r="138" spans="2:16" ht="15.75" hidden="1" customHeight="1" x14ac:dyDescent="0.2">
      <c r="B138" s="10"/>
      <c r="C138" s="83"/>
      <c r="D138" s="66"/>
      <c r="E138"/>
      <c r="F138" s="81"/>
      <c r="J138" s="67"/>
      <c r="N138"/>
      <c r="O138" s="10"/>
      <c r="P138" s="10"/>
    </row>
    <row r="139" spans="2:16" ht="15.75" hidden="1" customHeight="1" x14ac:dyDescent="0.2">
      <c r="B139" s="10"/>
      <c r="C139" s="83"/>
      <c r="D139" s="66"/>
      <c r="E139"/>
      <c r="F139" s="81"/>
      <c r="J139" s="67"/>
      <c r="N139"/>
      <c r="O139" s="10"/>
      <c r="P139" s="10"/>
    </row>
    <row r="140" spans="2:16" ht="15.75" hidden="1" customHeight="1" x14ac:dyDescent="0.2">
      <c r="B140" s="10"/>
      <c r="C140" s="83"/>
      <c r="D140" s="66"/>
      <c r="E140"/>
      <c r="F140" s="81"/>
      <c r="J140" s="67"/>
      <c r="N140"/>
      <c r="O140" s="10"/>
      <c r="P140" s="10"/>
    </row>
    <row r="141" spans="2:16" ht="15.75" customHeight="1" x14ac:dyDescent="0.2">
      <c r="B141" s="10"/>
      <c r="J141" s="67"/>
      <c r="N141"/>
      <c r="O141" s="10"/>
      <c r="P141" s="10"/>
    </row>
    <row r="142" spans="2:16" ht="18" x14ac:dyDescent="0.25">
      <c r="B142" s="65" t="s">
        <v>347</v>
      </c>
      <c r="C142" s="45"/>
      <c r="D142" s="45"/>
      <c r="E142" s="9"/>
      <c r="F142" s="50" t="s">
        <v>24</v>
      </c>
      <c r="G142" s="9"/>
      <c r="I142" s="10"/>
      <c r="J142" s="10"/>
      <c r="N142" s="6" t="s">
        <v>378</v>
      </c>
      <c r="O142" s="10"/>
      <c r="P142" s="10"/>
    </row>
    <row r="143" spans="2:16" ht="15.75" customHeight="1" x14ac:dyDescent="0.2">
      <c r="B143" t="s">
        <v>81</v>
      </c>
      <c r="C143" s="84">
        <v>8</v>
      </c>
      <c r="D143" s="66" t="s">
        <v>25</v>
      </c>
      <c r="E143" s="168" t="s">
        <v>380</v>
      </c>
      <c r="F143" s="81"/>
      <c r="G143" s="10"/>
      <c r="N143" s="10"/>
      <c r="O143" s="10"/>
      <c r="P143" s="10"/>
    </row>
    <row r="144" spans="2:16" ht="15.75" customHeight="1" x14ac:dyDescent="0.2">
      <c r="B144" t="s">
        <v>82</v>
      </c>
      <c r="C144" s="84">
        <v>16</v>
      </c>
      <c r="D144" s="66" t="s">
        <v>25</v>
      </c>
      <c r="E144" s="168" t="s">
        <v>380</v>
      </c>
      <c r="F144" s="81"/>
      <c r="G144" s="10"/>
      <c r="H144"/>
      <c r="N144" s="10"/>
      <c r="O144" s="10"/>
      <c r="P144" s="10"/>
    </row>
    <row r="145" spans="2:16" ht="15.75" customHeight="1" x14ac:dyDescent="0.2">
      <c r="B145" t="s">
        <v>4</v>
      </c>
      <c r="C145" s="83">
        <v>165</v>
      </c>
      <c r="D145" s="66" t="s">
        <v>25</v>
      </c>
      <c r="E145" s="168" t="s">
        <v>379</v>
      </c>
      <c r="F145" s="81"/>
      <c r="G145" s="10"/>
      <c r="H145"/>
      <c r="N145" s="10"/>
      <c r="O145" s="10"/>
      <c r="P145" s="10"/>
    </row>
    <row r="146" spans="2:16" ht="15.75" customHeight="1" x14ac:dyDescent="0.2">
      <c r="B146" t="s">
        <v>15</v>
      </c>
      <c r="C146" s="83">
        <v>145</v>
      </c>
      <c r="D146" s="66" t="s">
        <v>25</v>
      </c>
      <c r="E146" s="168" t="s">
        <v>379</v>
      </c>
      <c r="F146" s="81"/>
      <c r="G146" s="10"/>
      <c r="N146" s="10"/>
      <c r="O146" s="10"/>
      <c r="P146" s="10"/>
    </row>
    <row r="147" spans="2:16" ht="15.75" customHeight="1" x14ac:dyDescent="0.2">
      <c r="B147" t="s">
        <v>9</v>
      </c>
      <c r="C147" s="83">
        <v>255</v>
      </c>
      <c r="D147" s="66" t="s">
        <v>25</v>
      </c>
      <c r="E147" s="168" t="s">
        <v>379</v>
      </c>
      <c r="F147" s="81"/>
      <c r="G147" s="10"/>
      <c r="N147" s="10"/>
      <c r="O147" s="10"/>
      <c r="P147" s="10"/>
    </row>
    <row r="148" spans="2:16" ht="15.75" customHeight="1" x14ac:dyDescent="0.2">
      <c r="B148" s="6" t="s">
        <v>378</v>
      </c>
      <c r="C148" s="83">
        <v>255</v>
      </c>
      <c r="D148" s="66" t="s">
        <v>25</v>
      </c>
      <c r="E148" s="168" t="s">
        <v>379</v>
      </c>
      <c r="F148" s="81"/>
      <c r="G148" s="10"/>
      <c r="N148" s="10"/>
      <c r="O148" s="10"/>
      <c r="P148" s="10"/>
    </row>
    <row r="149" spans="2:16" ht="15.75" customHeight="1" x14ac:dyDescent="0.2">
      <c r="B149" s="168" t="s">
        <v>377</v>
      </c>
      <c r="C149" s="83">
        <v>35</v>
      </c>
      <c r="D149" s="66" t="s">
        <v>25</v>
      </c>
      <c r="E149" s="168" t="s">
        <v>379</v>
      </c>
      <c r="F149" s="81"/>
      <c r="G149" s="10"/>
      <c r="N149" s="10"/>
      <c r="O149" s="10"/>
      <c r="P149" s="10"/>
    </row>
    <row r="150" spans="2:16" ht="15.75" customHeight="1" x14ac:dyDescent="0.2">
      <c r="B150" t="s">
        <v>16</v>
      </c>
      <c r="C150" s="83">
        <v>260</v>
      </c>
      <c r="D150" s="66" t="s">
        <v>25</v>
      </c>
      <c r="E150" t="s">
        <v>26</v>
      </c>
      <c r="F150" s="81"/>
      <c r="G150" s="10"/>
      <c r="N150" s="10"/>
      <c r="O150" s="10"/>
      <c r="P150" s="10"/>
    </row>
    <row r="151" spans="2:16" ht="15.75" customHeight="1" x14ac:dyDescent="0.2">
      <c r="B151" t="s">
        <v>17</v>
      </c>
      <c r="C151" s="84">
        <v>3</v>
      </c>
      <c r="D151" s="66" t="s">
        <v>25</v>
      </c>
      <c r="E151" s="168" t="s">
        <v>380</v>
      </c>
      <c r="F151" s="81"/>
      <c r="G151" s="10"/>
      <c r="N151" s="10"/>
      <c r="O151" s="10"/>
      <c r="P151" s="10"/>
    </row>
    <row r="152" spans="2:16" ht="15.75" customHeight="1" x14ac:dyDescent="0.2">
      <c r="B152" t="s">
        <v>18</v>
      </c>
      <c r="C152" s="84">
        <v>4</v>
      </c>
      <c r="D152" s="66" t="s">
        <v>25</v>
      </c>
      <c r="E152" s="168" t="s">
        <v>380</v>
      </c>
      <c r="F152" s="81"/>
      <c r="G152" s="10"/>
      <c r="N152" s="10"/>
      <c r="O152" s="10"/>
      <c r="P152" s="10"/>
    </row>
    <row r="153" spans="2:16" ht="15.75" customHeight="1" x14ac:dyDescent="0.2">
      <c r="B153" t="s">
        <v>19</v>
      </c>
      <c r="C153" s="83">
        <v>120</v>
      </c>
      <c r="D153" s="66" t="s">
        <v>25</v>
      </c>
      <c r="E153" s="168" t="s">
        <v>379</v>
      </c>
      <c r="F153" s="81"/>
      <c r="G153" s="10"/>
      <c r="N153" s="10"/>
      <c r="O153" s="10"/>
      <c r="P153" s="10"/>
    </row>
    <row r="154" spans="2:16" ht="15.75" customHeight="1" x14ac:dyDescent="0.2">
      <c r="B154" t="s">
        <v>11</v>
      </c>
      <c r="C154" s="83">
        <v>40</v>
      </c>
      <c r="D154" s="66" t="s">
        <v>25</v>
      </c>
      <c r="E154" t="s">
        <v>26</v>
      </c>
      <c r="F154" s="81"/>
      <c r="G154" s="10"/>
      <c r="N154" s="10"/>
      <c r="O154" s="10"/>
      <c r="P154" s="10"/>
    </row>
    <row r="155" spans="2:16" ht="15.75" customHeight="1" x14ac:dyDescent="0.2">
      <c r="B155" t="s">
        <v>70</v>
      </c>
      <c r="C155" s="83">
        <v>80</v>
      </c>
      <c r="D155" s="66" t="s">
        <v>25</v>
      </c>
      <c r="E155" t="s">
        <v>26</v>
      </c>
      <c r="F155" s="81"/>
      <c r="G155" s="10"/>
      <c r="N155" s="10"/>
      <c r="O155" s="10"/>
      <c r="P155" s="10"/>
    </row>
    <row r="156" spans="2:16" ht="15.75" customHeight="1" x14ac:dyDescent="0.2">
      <c r="B156" t="s">
        <v>20</v>
      </c>
      <c r="C156" s="83">
        <v>600</v>
      </c>
      <c r="D156" s="66" t="s">
        <v>25</v>
      </c>
      <c r="E156" t="s">
        <v>26</v>
      </c>
      <c r="F156" s="81"/>
      <c r="G156" s="10"/>
      <c r="N156" s="10"/>
      <c r="O156" s="10"/>
      <c r="P156" s="10"/>
    </row>
    <row r="157" spans="2:16" ht="15.75" customHeight="1" x14ac:dyDescent="0.2">
      <c r="B157" t="s">
        <v>71</v>
      </c>
      <c r="C157" s="83">
        <v>200</v>
      </c>
      <c r="D157" s="66" t="s">
        <v>25</v>
      </c>
      <c r="E157" t="s">
        <v>26</v>
      </c>
      <c r="F157" s="81"/>
      <c r="G157" s="10"/>
      <c r="N157" s="10"/>
      <c r="O157" s="10"/>
      <c r="P157" s="10"/>
    </row>
    <row r="158" spans="2:16" ht="15.75" hidden="1" customHeight="1" x14ac:dyDescent="0.2">
      <c r="B158"/>
      <c r="C158" s="83"/>
      <c r="D158" s="66"/>
      <c r="E158" t="s">
        <v>26</v>
      </c>
      <c r="F158" s="81"/>
      <c r="G158" s="10"/>
      <c r="N158" s="10"/>
      <c r="O158" s="10"/>
      <c r="P158" s="10"/>
    </row>
    <row r="159" spans="2:16" ht="15.75" hidden="1" customHeight="1" x14ac:dyDescent="0.2">
      <c r="B159"/>
      <c r="C159" s="83"/>
      <c r="D159" s="66"/>
      <c r="E159" t="s">
        <v>26</v>
      </c>
      <c r="F159" s="81"/>
      <c r="G159" s="10"/>
      <c r="N159" s="10"/>
      <c r="O159" s="10"/>
      <c r="P159" s="10"/>
    </row>
    <row r="160" spans="2:16" ht="15.75" hidden="1" customHeight="1" x14ac:dyDescent="0.2">
      <c r="B160"/>
      <c r="C160" s="83"/>
      <c r="D160" s="66"/>
      <c r="E160" t="s">
        <v>26</v>
      </c>
      <c r="F160" s="81"/>
      <c r="G160" s="10"/>
      <c r="N160" s="10"/>
      <c r="O160" s="10"/>
      <c r="P160" s="10"/>
    </row>
    <row r="161" spans="2:16" ht="15.75" hidden="1" customHeight="1" x14ac:dyDescent="0.2">
      <c r="B161"/>
      <c r="C161" s="83"/>
      <c r="D161" s="66"/>
      <c r="E161" t="s">
        <v>26</v>
      </c>
      <c r="F161" s="81"/>
      <c r="G161" s="10"/>
      <c r="N161" s="10"/>
      <c r="O161" s="10"/>
      <c r="P161" s="10"/>
    </row>
    <row r="162" spans="2:16" ht="15.75" hidden="1" customHeight="1" x14ac:dyDescent="0.2">
      <c r="B162"/>
      <c r="C162" s="83"/>
      <c r="D162" s="66"/>
      <c r="E162" t="s">
        <v>26</v>
      </c>
      <c r="F162" s="81"/>
      <c r="G162" s="10"/>
      <c r="N162" s="10"/>
      <c r="O162" s="10"/>
      <c r="P162" s="10"/>
    </row>
    <row r="163" spans="2:16" ht="15.75" hidden="1" customHeight="1" x14ac:dyDescent="0.2">
      <c r="B163"/>
      <c r="C163" s="83"/>
      <c r="D163" s="66"/>
      <c r="E163" t="s">
        <v>26</v>
      </c>
      <c r="F163" s="81"/>
      <c r="G163" s="10"/>
      <c r="N163" s="10"/>
      <c r="O163" s="10"/>
      <c r="P163" s="10"/>
    </row>
    <row r="164" spans="2:16" ht="15.75" hidden="1" customHeight="1" x14ac:dyDescent="0.2">
      <c r="B164"/>
      <c r="C164" s="83"/>
      <c r="D164" s="66"/>
      <c r="E164" t="s">
        <v>26</v>
      </c>
      <c r="F164" s="81"/>
      <c r="G164" s="10"/>
      <c r="N164" s="10"/>
      <c r="O164" s="10"/>
      <c r="P164" s="10"/>
    </row>
    <row r="165" spans="2:16" ht="15.75" hidden="1" customHeight="1" x14ac:dyDescent="0.2">
      <c r="B165"/>
      <c r="C165" s="83"/>
      <c r="D165" s="66"/>
      <c r="E165" t="s">
        <v>26</v>
      </c>
      <c r="F165" s="81"/>
      <c r="G165" s="10"/>
      <c r="N165" s="10"/>
      <c r="O165" s="10"/>
      <c r="P165" s="10"/>
    </row>
    <row r="166" spans="2:16" ht="15.75" hidden="1" customHeight="1" x14ac:dyDescent="0.2">
      <c r="B166"/>
      <c r="C166" s="83"/>
      <c r="D166" s="66"/>
      <c r="E166" t="s">
        <v>26</v>
      </c>
      <c r="F166" s="81"/>
      <c r="G166" s="10"/>
      <c r="N166" s="10"/>
      <c r="O166" s="10"/>
      <c r="P166" s="10"/>
    </row>
    <row r="167" spans="2:16" ht="15.75" hidden="1" customHeight="1" x14ac:dyDescent="0.2">
      <c r="B167"/>
      <c r="C167" s="83"/>
      <c r="D167" s="66"/>
      <c r="E167" t="s">
        <v>26</v>
      </c>
      <c r="F167" s="81"/>
      <c r="G167" s="10"/>
      <c r="N167" s="10"/>
      <c r="O167" s="10"/>
      <c r="P167" s="10"/>
    </row>
    <row r="168" spans="2:16" ht="15.75" hidden="1" customHeight="1" x14ac:dyDescent="0.2">
      <c r="B168"/>
      <c r="C168" s="83"/>
      <c r="D168" s="66"/>
      <c r="E168" t="s">
        <v>26</v>
      </c>
      <c r="F168" s="81"/>
      <c r="G168" s="10"/>
      <c r="N168" s="10"/>
      <c r="O168" s="10"/>
      <c r="P168" s="10"/>
    </row>
    <row r="169" spans="2:16" ht="15.75" hidden="1" customHeight="1" x14ac:dyDescent="0.2">
      <c r="B169"/>
      <c r="C169" s="83"/>
      <c r="D169" s="66"/>
      <c r="E169" t="s">
        <v>26</v>
      </c>
      <c r="F169" s="81"/>
      <c r="G169" s="10"/>
      <c r="N169" s="10"/>
      <c r="O169" s="10"/>
      <c r="P169" s="10"/>
    </row>
    <row r="170" spans="2:16" ht="15.75" hidden="1" customHeight="1" x14ac:dyDescent="0.2">
      <c r="B170"/>
      <c r="C170" s="83"/>
      <c r="D170" s="66"/>
      <c r="E170" t="s">
        <v>26</v>
      </c>
      <c r="F170" s="81"/>
      <c r="G170" s="10"/>
      <c r="N170" s="10"/>
      <c r="O170" s="10"/>
      <c r="P170" s="10"/>
    </row>
    <row r="171" spans="2:16" ht="15.75" customHeight="1" x14ac:dyDescent="0.2">
      <c r="B171" s="82"/>
      <c r="C171" s="83"/>
      <c r="D171" s="66" t="s">
        <v>25</v>
      </c>
      <c r="E171" t="s">
        <v>26</v>
      </c>
      <c r="F171" s="81"/>
      <c r="G171" s="10"/>
      <c r="N171" s="10"/>
      <c r="O171" s="10"/>
      <c r="P171" s="10"/>
    </row>
    <row r="172" spans="2:16" ht="15.75" customHeight="1" x14ac:dyDescent="0.2">
      <c r="B172" s="82"/>
      <c r="C172" s="83"/>
      <c r="D172" s="66" t="s">
        <v>25</v>
      </c>
      <c r="E172" t="s">
        <v>26</v>
      </c>
      <c r="F172" s="81"/>
      <c r="G172" s="10"/>
      <c r="N172" s="10"/>
      <c r="O172" s="10"/>
      <c r="P172" s="10"/>
    </row>
    <row r="173" spans="2:16" ht="15.75" customHeight="1" x14ac:dyDescent="0.2">
      <c r="B173" s="82"/>
      <c r="C173" s="83"/>
      <c r="D173" s="66" t="s">
        <v>25</v>
      </c>
      <c r="E173" t="s">
        <v>26</v>
      </c>
      <c r="F173" s="81"/>
      <c r="G173" s="10"/>
      <c r="N173" s="10"/>
      <c r="O173" s="10"/>
      <c r="P173" s="10"/>
    </row>
    <row r="174" spans="2:16" ht="15.75" customHeight="1" x14ac:dyDescent="0.2">
      <c r="B174" s="82"/>
      <c r="C174" s="83"/>
      <c r="D174" s="66" t="s">
        <v>25</v>
      </c>
      <c r="E174" t="s">
        <v>26</v>
      </c>
      <c r="F174" s="81"/>
      <c r="G174" s="10"/>
      <c r="N174" s="10"/>
      <c r="O174" s="10"/>
      <c r="P174" s="10"/>
    </row>
    <row r="175" spans="2:16" ht="15.75" customHeight="1" x14ac:dyDescent="0.2">
      <c r="B175" s="82"/>
      <c r="C175" s="83"/>
      <c r="D175" s="66" t="s">
        <v>25</v>
      </c>
      <c r="E175" t="s">
        <v>26</v>
      </c>
      <c r="F175" s="81"/>
      <c r="G175" s="10"/>
      <c r="N175" s="10"/>
      <c r="O175" s="10"/>
      <c r="P175" s="10"/>
    </row>
    <row r="176" spans="2:16" ht="15.75" customHeight="1" x14ac:dyDescent="0.2">
      <c r="B176" s="82"/>
      <c r="C176" s="83"/>
      <c r="D176" s="66" t="s">
        <v>25</v>
      </c>
      <c r="E176" t="s">
        <v>26</v>
      </c>
      <c r="F176" s="81"/>
      <c r="G176" s="10"/>
      <c r="N176" s="10"/>
      <c r="O176" s="10"/>
      <c r="P176" s="10"/>
    </row>
    <row r="177" spans="2:16" ht="15.75" customHeight="1" x14ac:dyDescent="0.2">
      <c r="B177" s="10"/>
      <c r="C177" s="10"/>
      <c r="D177" s="10"/>
      <c r="E177" s="10"/>
      <c r="F177" s="10"/>
      <c r="G177" s="10"/>
      <c r="H177" s="10"/>
      <c r="I177" s="10"/>
      <c r="J177" s="10"/>
      <c r="N177" s="10"/>
      <c r="O177" s="10"/>
      <c r="P177" s="10"/>
    </row>
    <row r="178" spans="2:16" ht="18" x14ac:dyDescent="0.25">
      <c r="B178" s="46" t="s">
        <v>348</v>
      </c>
      <c r="C178" s="45"/>
      <c r="D178" s="45"/>
      <c r="E178" s="9"/>
      <c r="F178" s="50" t="s">
        <v>24</v>
      </c>
      <c r="G178" s="9"/>
      <c r="H178" s="10"/>
      <c r="I178" s="10"/>
      <c r="J178" s="10"/>
      <c r="N178" s="10"/>
      <c r="O178" s="10"/>
      <c r="P178" s="10"/>
    </row>
    <row r="179" spans="2:16" ht="15.75" customHeight="1" x14ac:dyDescent="0.2">
      <c r="B179" t="s">
        <v>75</v>
      </c>
      <c r="C179" s="82">
        <v>5000</v>
      </c>
      <c r="D179" s="69" t="s">
        <v>25</v>
      </c>
      <c r="E179" t="s">
        <v>26</v>
      </c>
      <c r="F179" s="81"/>
      <c r="G179"/>
      <c r="J179" s="68"/>
      <c r="N179" s="10"/>
      <c r="O179" s="10"/>
      <c r="P179" s="10"/>
    </row>
    <row r="180" spans="2:16" ht="15.75" customHeight="1" x14ac:dyDescent="0.2">
      <c r="B180" t="s">
        <v>66</v>
      </c>
      <c r="C180" s="82">
        <v>2500</v>
      </c>
      <c r="D180" s="69" t="s">
        <v>25</v>
      </c>
      <c r="E180" t="s">
        <v>26</v>
      </c>
      <c r="F180" s="81"/>
      <c r="G180"/>
      <c r="J180" s="68"/>
      <c r="N180" s="10"/>
      <c r="O180" s="10"/>
      <c r="P180" s="10"/>
    </row>
    <row r="181" spans="2:16" ht="15.75" customHeight="1" x14ac:dyDescent="0.2">
      <c r="B181" t="s">
        <v>67</v>
      </c>
      <c r="C181" s="82">
        <v>6500</v>
      </c>
      <c r="D181" s="69" t="s">
        <v>25</v>
      </c>
      <c r="E181" t="s">
        <v>26</v>
      </c>
      <c r="F181" s="81"/>
      <c r="G181"/>
      <c r="J181" s="68"/>
      <c r="N181" s="10"/>
      <c r="O181" s="10"/>
      <c r="P181" s="10"/>
    </row>
    <row r="182" spans="2:16" ht="15.75" customHeight="1" x14ac:dyDescent="0.2">
      <c r="B182" t="s">
        <v>68</v>
      </c>
      <c r="C182" s="82">
        <v>1000</v>
      </c>
      <c r="D182" s="69" t="s">
        <v>25</v>
      </c>
      <c r="E182" t="s">
        <v>26</v>
      </c>
      <c r="F182" s="81"/>
      <c r="G182"/>
      <c r="J182" s="68"/>
      <c r="N182" s="10"/>
      <c r="O182" s="10"/>
      <c r="P182" s="10"/>
    </row>
    <row r="183" spans="2:16" ht="15.75" customHeight="1" x14ac:dyDescent="0.2">
      <c r="B183" t="s">
        <v>69</v>
      </c>
      <c r="C183" s="82">
        <v>2000</v>
      </c>
      <c r="D183" s="69" t="s">
        <v>25</v>
      </c>
      <c r="E183" t="s">
        <v>26</v>
      </c>
      <c r="F183" s="81"/>
      <c r="G183"/>
      <c r="J183" s="68"/>
      <c r="N183" s="10"/>
      <c r="O183" s="10"/>
      <c r="P183" s="10"/>
    </row>
    <row r="184" spans="2:16" ht="15.75" customHeight="1" x14ac:dyDescent="0.2">
      <c r="B184" t="s">
        <v>371</v>
      </c>
      <c r="C184" s="82">
        <v>2000</v>
      </c>
      <c r="D184" s="69" t="s">
        <v>25</v>
      </c>
      <c r="E184" t="s">
        <v>26</v>
      </c>
      <c r="F184" s="81"/>
      <c r="G184"/>
      <c r="J184" s="68"/>
      <c r="N184" s="10"/>
      <c r="O184" s="10"/>
      <c r="P184" s="10"/>
    </row>
    <row r="185" spans="2:16" ht="15.75" hidden="1" customHeight="1" x14ac:dyDescent="0.2">
      <c r="B185"/>
      <c r="C185" s="82"/>
      <c r="D185" s="69"/>
      <c r="E185"/>
      <c r="F185" s="81"/>
      <c r="G185"/>
      <c r="J185" s="68"/>
      <c r="N185" s="10"/>
      <c r="O185" s="10"/>
      <c r="P185" s="10"/>
    </row>
    <row r="186" spans="2:16" ht="15.75" hidden="1" customHeight="1" x14ac:dyDescent="0.2">
      <c r="B186"/>
      <c r="C186" s="82"/>
      <c r="D186" s="69"/>
      <c r="E186"/>
      <c r="F186" s="81"/>
      <c r="G186"/>
      <c r="J186" s="68"/>
      <c r="N186" s="10"/>
      <c r="O186" s="10"/>
      <c r="P186" s="10"/>
    </row>
    <row r="187" spans="2:16" ht="15.75" hidden="1" customHeight="1" x14ac:dyDescent="0.2">
      <c r="B187"/>
      <c r="C187" s="82"/>
      <c r="D187" s="69"/>
      <c r="E187"/>
      <c r="F187" s="81"/>
      <c r="G187"/>
      <c r="J187" s="68"/>
      <c r="N187" s="10"/>
      <c r="O187" s="10"/>
      <c r="P187" s="10"/>
    </row>
    <row r="188" spans="2:16" ht="15.75" hidden="1" customHeight="1" x14ac:dyDescent="0.2">
      <c r="B188"/>
      <c r="C188" s="82"/>
      <c r="D188" s="69"/>
      <c r="E188"/>
      <c r="F188" s="81"/>
      <c r="G188"/>
      <c r="J188" s="68"/>
      <c r="N188" s="10"/>
      <c r="O188" s="10"/>
      <c r="P188" s="10"/>
    </row>
    <row r="189" spans="2:16" ht="15.75" hidden="1" customHeight="1" x14ac:dyDescent="0.2">
      <c r="B189"/>
      <c r="C189" s="82"/>
      <c r="D189" s="69"/>
      <c r="E189"/>
      <c r="F189" s="81"/>
      <c r="G189"/>
      <c r="J189" s="68"/>
      <c r="N189" s="10"/>
      <c r="O189" s="10"/>
      <c r="P189" s="10"/>
    </row>
    <row r="190" spans="2:16" ht="15.75" hidden="1" customHeight="1" x14ac:dyDescent="0.2">
      <c r="B190"/>
      <c r="C190" s="82"/>
      <c r="D190" s="69"/>
      <c r="E190"/>
      <c r="F190" s="81"/>
      <c r="G190"/>
      <c r="J190" s="68"/>
      <c r="N190" s="10"/>
      <c r="O190" s="10"/>
      <c r="P190" s="10"/>
    </row>
    <row r="191" spans="2:16" ht="15.75" hidden="1" customHeight="1" x14ac:dyDescent="0.2">
      <c r="B191"/>
      <c r="C191" s="82"/>
      <c r="D191" s="69"/>
      <c r="E191"/>
      <c r="F191" s="81"/>
      <c r="G191"/>
      <c r="J191" s="68"/>
      <c r="N191" s="10"/>
      <c r="O191" s="10"/>
      <c r="P191" s="10"/>
    </row>
    <row r="192" spans="2:16" ht="15.75" hidden="1" customHeight="1" x14ac:dyDescent="0.2">
      <c r="B192"/>
      <c r="C192" s="82"/>
      <c r="D192" s="69"/>
      <c r="E192"/>
      <c r="F192" s="81"/>
      <c r="G192"/>
      <c r="J192" s="68"/>
      <c r="N192" s="10"/>
      <c r="O192" s="10"/>
      <c r="P192" s="10"/>
    </row>
    <row r="193" spans="2:16" ht="15.75" hidden="1" customHeight="1" x14ac:dyDescent="0.2">
      <c r="B193"/>
      <c r="C193" s="82"/>
      <c r="D193" s="69"/>
      <c r="E193"/>
      <c r="F193" s="81"/>
      <c r="G193"/>
      <c r="J193" s="68"/>
      <c r="N193" s="10"/>
      <c r="O193" s="10"/>
      <c r="P193" s="10"/>
    </row>
    <row r="194" spans="2:16" ht="15.75" hidden="1" customHeight="1" x14ac:dyDescent="0.2">
      <c r="B194"/>
      <c r="C194" s="82"/>
      <c r="D194" s="69"/>
      <c r="E194"/>
      <c r="F194" s="81"/>
      <c r="G194"/>
      <c r="J194" s="68"/>
      <c r="N194" s="10"/>
      <c r="O194" s="10"/>
      <c r="P194" s="10"/>
    </row>
    <row r="195" spans="2:16" ht="15.75" hidden="1" customHeight="1" x14ac:dyDescent="0.2">
      <c r="B195"/>
      <c r="C195" s="82"/>
      <c r="D195" s="69"/>
      <c r="E195"/>
      <c r="F195" s="81"/>
      <c r="G195"/>
      <c r="J195" s="68"/>
      <c r="N195" s="10"/>
      <c r="O195" s="10"/>
      <c r="P195" s="10"/>
    </row>
    <row r="196" spans="2:16" ht="15.75" hidden="1" customHeight="1" x14ac:dyDescent="0.2">
      <c r="B196"/>
      <c r="C196" s="82"/>
      <c r="D196" s="69"/>
      <c r="E196"/>
      <c r="F196" s="81"/>
      <c r="G196"/>
      <c r="J196" s="68"/>
      <c r="N196" s="10"/>
      <c r="O196" s="10"/>
      <c r="P196" s="10"/>
    </row>
    <row r="197" spans="2:16" ht="15.75" hidden="1" customHeight="1" x14ac:dyDescent="0.2">
      <c r="B197"/>
      <c r="C197" s="82"/>
      <c r="D197" s="69"/>
      <c r="E197"/>
      <c r="F197" s="81"/>
      <c r="G197"/>
      <c r="J197" s="68"/>
      <c r="N197" s="10"/>
      <c r="O197" s="10"/>
      <c r="P197" s="10"/>
    </row>
    <row r="198" spans="2:16" ht="15.75" hidden="1" customHeight="1" x14ac:dyDescent="0.2">
      <c r="B198"/>
      <c r="C198" s="82"/>
      <c r="D198" s="69"/>
      <c r="E198"/>
      <c r="F198" s="81"/>
      <c r="G198"/>
      <c r="J198" s="68"/>
      <c r="N198" s="10"/>
      <c r="O198" s="10"/>
      <c r="P198" s="10"/>
    </row>
    <row r="199" spans="2:16" ht="15.75" customHeight="1" x14ac:dyDescent="0.2">
      <c r="B199" s="82"/>
      <c r="C199" s="82"/>
      <c r="D199" s="69" t="s">
        <v>25</v>
      </c>
      <c r="E199" t="s">
        <v>26</v>
      </c>
      <c r="F199" s="81"/>
      <c r="G199"/>
      <c r="J199" s="67"/>
      <c r="N199" s="10"/>
      <c r="O199" s="10"/>
      <c r="P199" s="10"/>
    </row>
    <row r="200" spans="2:16" ht="15.75" customHeight="1" x14ac:dyDescent="0.2">
      <c r="B200" s="82"/>
      <c r="C200" s="82"/>
      <c r="D200" s="69" t="s">
        <v>25</v>
      </c>
      <c r="E200" t="s">
        <v>26</v>
      </c>
      <c r="F200" s="81"/>
      <c r="G200"/>
      <c r="J200" s="67"/>
      <c r="N200" s="10"/>
      <c r="O200" s="10"/>
      <c r="P200" s="10"/>
    </row>
    <row r="201" spans="2:16" ht="15.75" customHeight="1" x14ac:dyDescent="0.2">
      <c r="B201" s="82"/>
      <c r="C201" s="82"/>
      <c r="D201" s="69" t="s">
        <v>25</v>
      </c>
      <c r="E201" t="s">
        <v>26</v>
      </c>
      <c r="F201" s="81"/>
      <c r="G201"/>
      <c r="J201" s="67"/>
      <c r="N201" s="10"/>
      <c r="O201" s="10"/>
      <c r="P201" s="10"/>
    </row>
    <row r="202" spans="2:16" ht="15.75" customHeight="1" x14ac:dyDescent="0.2">
      <c r="B202" s="82"/>
      <c r="C202" s="82"/>
      <c r="D202" s="69" t="s">
        <v>25</v>
      </c>
      <c r="E202" t="s">
        <v>26</v>
      </c>
      <c r="F202" s="81"/>
      <c r="G202"/>
      <c r="J202" s="67"/>
      <c r="N202" s="10"/>
      <c r="O202" s="10"/>
      <c r="P202" s="10"/>
    </row>
    <row r="203" spans="2:16" ht="15.75" customHeight="1" x14ac:dyDescent="0.2">
      <c r="B203" s="82"/>
      <c r="C203" s="82"/>
      <c r="D203" s="69" t="s">
        <v>25</v>
      </c>
      <c r="E203" t="s">
        <v>26</v>
      </c>
      <c r="F203" s="81"/>
      <c r="G203"/>
      <c r="J203" s="67"/>
      <c r="N203" s="10"/>
      <c r="O203" s="10"/>
      <c r="P203" s="10"/>
    </row>
    <row r="204" spans="2:16" ht="15.75" customHeight="1" x14ac:dyDescent="0.2">
      <c r="B204" s="82"/>
      <c r="C204" s="82"/>
      <c r="D204" s="69" t="s">
        <v>25</v>
      </c>
      <c r="E204" t="s">
        <v>26</v>
      </c>
      <c r="F204" s="81"/>
      <c r="G204"/>
      <c r="J204" s="67"/>
      <c r="N204" s="10"/>
      <c r="O204" s="10"/>
      <c r="P204" s="10"/>
    </row>
    <row r="205" spans="2:16" x14ac:dyDescent="0.2">
      <c r="J205" s="10"/>
      <c r="K205" s="10"/>
      <c r="L205" s="10"/>
      <c r="M205" s="10"/>
      <c r="N205" s="10"/>
      <c r="O205" s="10"/>
      <c r="P205" s="10"/>
    </row>
    <row r="206" spans="2:16" ht="15.75" customHeight="1" x14ac:dyDescent="0.25">
      <c r="B206" s="46" t="s">
        <v>349</v>
      </c>
      <c r="C206" s="45"/>
      <c r="D206" s="45"/>
      <c r="E206" s="9"/>
      <c r="F206" s="50" t="s">
        <v>24</v>
      </c>
      <c r="G206" s="9"/>
      <c r="H206" s="10"/>
      <c r="I206" s="10"/>
      <c r="J206" s="10"/>
      <c r="K206" s="10"/>
      <c r="L206" s="10"/>
      <c r="M206" s="10"/>
      <c r="N206" s="10"/>
      <c r="O206" s="10"/>
      <c r="P206" s="10"/>
    </row>
    <row r="207" spans="2:16" ht="15.75" customHeight="1" x14ac:dyDescent="0.2">
      <c r="B207" s="47" t="s">
        <v>6</v>
      </c>
      <c r="C207" s="83">
        <v>17</v>
      </c>
      <c r="D207" s="66" t="s">
        <v>25</v>
      </c>
      <c r="E207" t="s">
        <v>61</v>
      </c>
      <c r="F207" s="81"/>
      <c r="G207" s="10"/>
      <c r="H207" s="10"/>
      <c r="I207" s="10"/>
      <c r="J207" s="10"/>
      <c r="K207" s="10"/>
      <c r="L207" s="10"/>
      <c r="M207" s="10"/>
      <c r="N207" s="10"/>
      <c r="O207" s="10"/>
      <c r="P207" s="10"/>
    </row>
    <row r="208" spans="2:16" ht="15.75" customHeight="1" x14ac:dyDescent="0.2">
      <c r="B208" s="47" t="s">
        <v>404</v>
      </c>
      <c r="C208" s="83">
        <v>1</v>
      </c>
      <c r="D208" s="66" t="s">
        <v>25</v>
      </c>
      <c r="E208" t="s">
        <v>61</v>
      </c>
      <c r="F208" s="81"/>
      <c r="G208" s="10"/>
      <c r="H208" s="10"/>
      <c r="I208" s="10"/>
      <c r="J208" s="10"/>
      <c r="K208" s="10"/>
      <c r="L208" s="10"/>
      <c r="M208" s="10"/>
      <c r="N208" s="10"/>
      <c r="O208" s="10"/>
      <c r="P208" s="10"/>
    </row>
    <row r="209" spans="2:16" ht="15.75" customHeight="1" x14ac:dyDescent="0.2">
      <c r="B209" s="47" t="s">
        <v>57</v>
      </c>
      <c r="C209" s="83">
        <v>0.5</v>
      </c>
      <c r="D209" s="66" t="s">
        <v>25</v>
      </c>
      <c r="E209" t="s">
        <v>62</v>
      </c>
      <c r="F209" s="81"/>
      <c r="G209" s="10"/>
      <c r="H209" s="10"/>
      <c r="I209" s="10"/>
      <c r="J209" s="10"/>
      <c r="K209" s="10"/>
      <c r="L209" s="10"/>
      <c r="M209" s="10"/>
      <c r="N209" s="10"/>
      <c r="O209" s="10"/>
      <c r="P209" s="10"/>
    </row>
    <row r="210" spans="2:16" ht="15.75" customHeight="1" x14ac:dyDescent="0.2">
      <c r="B210" s="47" t="s">
        <v>79</v>
      </c>
      <c r="C210" s="83">
        <v>1</v>
      </c>
      <c r="D210" s="66" t="s">
        <v>25</v>
      </c>
      <c r="E210" t="s">
        <v>80</v>
      </c>
      <c r="F210" s="81"/>
      <c r="G210" s="10"/>
      <c r="H210" s="10"/>
      <c r="I210" s="10"/>
      <c r="J210" s="10"/>
      <c r="K210" s="10"/>
      <c r="L210" s="10"/>
      <c r="M210" s="10"/>
      <c r="N210" s="10"/>
      <c r="O210" s="10"/>
      <c r="P210" s="10"/>
    </row>
    <row r="211" spans="2:16" ht="15.75" customHeight="1" x14ac:dyDescent="0.2">
      <c r="B211" s="48" t="s">
        <v>58</v>
      </c>
      <c r="C211" s="83">
        <v>0.5</v>
      </c>
      <c r="D211" s="66" t="s">
        <v>25</v>
      </c>
      <c r="E211" t="s">
        <v>61</v>
      </c>
      <c r="F211" s="81"/>
      <c r="L211" s="10"/>
      <c r="M211" s="10"/>
      <c r="N211" s="10"/>
      <c r="O211" s="10"/>
      <c r="P211" s="10"/>
    </row>
    <row r="212" spans="2:16" ht="15.75" customHeight="1" x14ac:dyDescent="0.2">
      <c r="B212" s="47" t="s">
        <v>0</v>
      </c>
      <c r="C212" s="83">
        <v>1</v>
      </c>
      <c r="D212" s="66" t="s">
        <v>25</v>
      </c>
      <c r="E212" t="s">
        <v>61</v>
      </c>
      <c r="F212" s="81"/>
      <c r="G212" s="10"/>
      <c r="H212" s="10"/>
      <c r="I212" s="10"/>
      <c r="J212" s="10"/>
      <c r="K212" s="10"/>
      <c r="L212" s="10"/>
      <c r="M212" s="10"/>
      <c r="N212" s="10"/>
      <c r="O212" s="10"/>
      <c r="P212" s="10"/>
    </row>
    <row r="213" spans="2:16" ht="15.75" customHeight="1" x14ac:dyDescent="0.2">
      <c r="B213" s="47" t="s">
        <v>78</v>
      </c>
      <c r="C213" s="83">
        <v>11</v>
      </c>
      <c r="D213" s="66" t="s">
        <v>25</v>
      </c>
      <c r="E213" t="s">
        <v>61</v>
      </c>
      <c r="F213" s="81"/>
      <c r="G213" s="10"/>
      <c r="H213" s="10"/>
      <c r="I213" s="10"/>
      <c r="J213" s="10"/>
      <c r="K213" s="10"/>
      <c r="L213" s="10"/>
      <c r="M213" s="10"/>
      <c r="N213" s="10"/>
      <c r="O213" s="10"/>
      <c r="P213" s="10"/>
    </row>
    <row r="214" spans="2:16" ht="15.75" customHeight="1" x14ac:dyDescent="0.2">
      <c r="B214" s="47" t="s">
        <v>12</v>
      </c>
      <c r="C214" s="83">
        <v>0.55000000000000004</v>
      </c>
      <c r="D214" s="66" t="s">
        <v>25</v>
      </c>
      <c r="E214" t="s">
        <v>13</v>
      </c>
      <c r="F214" s="81"/>
      <c r="L214" s="10"/>
      <c r="M214" s="10"/>
      <c r="N214" s="10"/>
      <c r="O214" s="10"/>
      <c r="P214" s="10"/>
    </row>
    <row r="215" spans="2:16" ht="15.75" hidden="1" customHeight="1" x14ac:dyDescent="0.2">
      <c r="B215" s="47"/>
      <c r="C215" s="83"/>
      <c r="D215" s="66"/>
      <c r="E215"/>
      <c r="F215" s="81"/>
      <c r="L215" s="10"/>
      <c r="M215" s="10"/>
      <c r="N215" s="10"/>
      <c r="O215" s="10"/>
      <c r="P215" s="10"/>
    </row>
    <row r="216" spans="2:16" ht="15.75" hidden="1" customHeight="1" x14ac:dyDescent="0.2">
      <c r="B216" s="47"/>
      <c r="C216" s="83"/>
      <c r="D216" s="66"/>
      <c r="E216"/>
      <c r="F216" s="81"/>
      <c r="L216" s="10"/>
      <c r="M216" s="10"/>
      <c r="N216" s="10"/>
      <c r="O216" s="10"/>
      <c r="P216" s="10"/>
    </row>
    <row r="217" spans="2:16" ht="15.75" hidden="1" customHeight="1" x14ac:dyDescent="0.2">
      <c r="B217" s="47"/>
      <c r="C217" s="83"/>
      <c r="D217" s="66"/>
      <c r="E217"/>
      <c r="F217" s="81"/>
      <c r="L217" s="10"/>
      <c r="M217" s="10"/>
      <c r="N217" s="10"/>
      <c r="O217" s="10"/>
      <c r="P217" s="10"/>
    </row>
    <row r="218" spans="2:16" ht="15.75" hidden="1" customHeight="1" x14ac:dyDescent="0.2">
      <c r="B218" s="47"/>
      <c r="C218" s="83"/>
      <c r="D218" s="66"/>
      <c r="E218"/>
      <c r="F218" s="81"/>
      <c r="L218" s="10"/>
      <c r="M218" s="10"/>
      <c r="N218" s="10"/>
      <c r="O218" s="10"/>
      <c r="P218" s="10"/>
    </row>
    <row r="219" spans="2:16" ht="15.75" hidden="1" customHeight="1" x14ac:dyDescent="0.2">
      <c r="B219" s="47"/>
      <c r="C219" s="83"/>
      <c r="D219" s="66"/>
      <c r="E219"/>
      <c r="F219" s="81"/>
      <c r="L219" s="10"/>
      <c r="M219" s="10"/>
      <c r="N219" s="10"/>
      <c r="O219" s="10"/>
      <c r="P219" s="10"/>
    </row>
    <row r="220" spans="2:16" ht="15.75" hidden="1" customHeight="1" x14ac:dyDescent="0.2">
      <c r="B220" s="47"/>
      <c r="C220" s="83"/>
      <c r="D220" s="66"/>
      <c r="E220"/>
      <c r="F220" s="81"/>
      <c r="L220" s="10"/>
      <c r="M220" s="10"/>
      <c r="N220" s="10"/>
      <c r="O220" s="10"/>
      <c r="P220" s="10"/>
    </row>
    <row r="221" spans="2:16" ht="15.75" hidden="1" customHeight="1" x14ac:dyDescent="0.2">
      <c r="B221" s="47"/>
      <c r="C221" s="83"/>
      <c r="D221" s="66"/>
      <c r="E221"/>
      <c r="F221" s="81"/>
      <c r="L221" s="10"/>
      <c r="M221" s="10"/>
      <c r="N221" s="10"/>
      <c r="O221" s="10"/>
      <c r="P221" s="10"/>
    </row>
    <row r="222" spans="2:16" ht="15.75" hidden="1" customHeight="1" x14ac:dyDescent="0.2">
      <c r="B222" s="47"/>
      <c r="C222" s="83"/>
      <c r="D222" s="66"/>
      <c r="E222"/>
      <c r="F222" s="81"/>
      <c r="L222" s="10"/>
      <c r="M222" s="10"/>
      <c r="N222" s="10"/>
      <c r="O222" s="10"/>
      <c r="P222" s="10"/>
    </row>
    <row r="223" spans="2:16" ht="15.75" hidden="1" customHeight="1" x14ac:dyDescent="0.2">
      <c r="B223" s="47"/>
      <c r="C223" s="83"/>
      <c r="D223" s="66"/>
      <c r="E223"/>
      <c r="F223" s="81"/>
      <c r="L223" s="10"/>
      <c r="M223" s="10"/>
      <c r="N223" s="10"/>
      <c r="O223" s="10"/>
      <c r="P223" s="10"/>
    </row>
    <row r="224" spans="2:16" ht="15.75" hidden="1" customHeight="1" x14ac:dyDescent="0.2">
      <c r="B224" s="47"/>
      <c r="C224" s="83"/>
      <c r="D224" s="66"/>
      <c r="E224"/>
      <c r="F224" s="81"/>
      <c r="L224" s="10"/>
      <c r="M224" s="10"/>
      <c r="N224" s="10"/>
      <c r="O224" s="10"/>
      <c r="P224" s="10"/>
    </row>
    <row r="225" spans="1:16" ht="15.75" hidden="1" customHeight="1" x14ac:dyDescent="0.2">
      <c r="B225" s="47"/>
      <c r="C225" s="83"/>
      <c r="D225" s="66"/>
      <c r="E225"/>
      <c r="F225" s="81"/>
      <c r="L225" s="10"/>
      <c r="M225" s="10"/>
      <c r="N225" s="10"/>
      <c r="O225" s="10"/>
      <c r="P225" s="10"/>
    </row>
    <row r="226" spans="1:16" ht="15.75" hidden="1" customHeight="1" x14ac:dyDescent="0.2">
      <c r="B226" s="47"/>
      <c r="C226" s="83"/>
      <c r="D226" s="66"/>
      <c r="E226"/>
      <c r="F226" s="81"/>
      <c r="L226" s="10"/>
      <c r="M226" s="10"/>
      <c r="N226" s="10"/>
      <c r="O226" s="10"/>
      <c r="P226" s="10"/>
    </row>
    <row r="227" spans="1:16" ht="15.75" hidden="1" customHeight="1" x14ac:dyDescent="0.2">
      <c r="B227" s="47"/>
      <c r="C227" s="83"/>
      <c r="D227" s="66"/>
      <c r="E227"/>
      <c r="F227" s="81"/>
      <c r="L227" s="10"/>
      <c r="M227" s="10"/>
      <c r="N227" s="10"/>
      <c r="O227" s="10"/>
      <c r="P227" s="10"/>
    </row>
    <row r="228" spans="1:16" ht="15.75" hidden="1" customHeight="1" x14ac:dyDescent="0.2">
      <c r="B228" s="47"/>
      <c r="C228" s="83"/>
      <c r="D228" s="66"/>
      <c r="E228"/>
      <c r="F228" s="81"/>
      <c r="L228" s="10"/>
      <c r="M228" s="10"/>
      <c r="N228" s="10"/>
      <c r="O228" s="10"/>
      <c r="P228" s="10"/>
    </row>
    <row r="229" spans="1:16" ht="15.75" hidden="1" customHeight="1" x14ac:dyDescent="0.2">
      <c r="B229" s="47"/>
      <c r="C229" s="83"/>
      <c r="D229" s="66"/>
      <c r="E229"/>
      <c r="F229" s="81"/>
      <c r="L229" s="10"/>
      <c r="M229" s="10"/>
      <c r="N229" s="10"/>
      <c r="O229" s="10"/>
      <c r="P229" s="10"/>
    </row>
    <row r="230" spans="1:16" ht="15.75" customHeight="1" x14ac:dyDescent="0.2">
      <c r="B230" s="85"/>
      <c r="C230" s="83"/>
      <c r="D230" s="66" t="s">
        <v>25</v>
      </c>
      <c r="E230" s="85"/>
      <c r="F230" s="81"/>
      <c r="G230" s="10"/>
      <c r="H230" s="10"/>
      <c r="I230" s="10"/>
      <c r="J230" s="10"/>
      <c r="K230" s="10"/>
      <c r="L230" s="10"/>
      <c r="M230" s="10"/>
      <c r="N230" s="10"/>
      <c r="O230" s="10"/>
      <c r="P230" s="10"/>
    </row>
    <row r="231" spans="1:16" ht="15.75" customHeight="1" x14ac:dyDescent="0.2">
      <c r="B231" s="85"/>
      <c r="C231" s="83"/>
      <c r="D231" s="66" t="s">
        <v>25</v>
      </c>
      <c r="E231" s="85"/>
      <c r="F231" s="81"/>
      <c r="G231" s="10"/>
      <c r="H231" s="10"/>
      <c r="I231" s="10"/>
      <c r="J231" s="10"/>
      <c r="K231" s="10"/>
      <c r="L231" s="10"/>
      <c r="M231" s="10"/>
      <c r="N231" s="10"/>
      <c r="O231" s="10"/>
      <c r="P231" s="10"/>
    </row>
    <row r="232" spans="1:16" ht="15.75" customHeight="1" x14ac:dyDescent="0.2">
      <c r="B232" s="85"/>
      <c r="C232" s="83"/>
      <c r="D232" s="66" t="s">
        <v>25</v>
      </c>
      <c r="E232" s="85"/>
      <c r="F232" s="81"/>
      <c r="G232" s="10"/>
      <c r="H232" s="10"/>
      <c r="I232" s="10"/>
      <c r="J232" s="10"/>
      <c r="K232" s="10"/>
      <c r="L232" s="10"/>
      <c r="M232" s="10"/>
      <c r="N232" s="10"/>
      <c r="O232" s="10"/>
      <c r="P232" s="10"/>
    </row>
    <row r="233" spans="1:16" ht="15.75" customHeight="1" x14ac:dyDescent="0.2">
      <c r="B233" s="85"/>
      <c r="C233" s="83"/>
      <c r="D233" s="66" t="s">
        <v>25</v>
      </c>
      <c r="E233" s="85"/>
      <c r="F233" s="81"/>
      <c r="G233" s="10"/>
      <c r="H233" s="10"/>
      <c r="I233" s="10"/>
      <c r="J233" s="10"/>
      <c r="K233" s="10"/>
      <c r="L233" s="10"/>
      <c r="M233" s="10"/>
      <c r="N233" s="10"/>
      <c r="O233" s="10"/>
      <c r="P233" s="10"/>
    </row>
    <row r="234" spans="1:16" ht="15.75" customHeight="1" x14ac:dyDescent="0.2">
      <c r="B234" s="85"/>
      <c r="C234" s="83"/>
      <c r="D234" s="66" t="s">
        <v>25</v>
      </c>
      <c r="E234" s="85"/>
      <c r="F234" s="81"/>
      <c r="G234" s="10"/>
      <c r="H234" s="10"/>
      <c r="I234" s="10"/>
      <c r="J234" s="10"/>
      <c r="K234" s="10"/>
      <c r="L234" s="10"/>
      <c r="M234" s="10"/>
      <c r="N234" s="10"/>
      <c r="O234" s="10"/>
      <c r="P234" s="10"/>
    </row>
    <row r="235" spans="1:16" ht="15.75" customHeight="1" x14ac:dyDescent="0.2">
      <c r="B235" s="85"/>
      <c r="C235" s="83"/>
      <c r="D235" s="66" t="s">
        <v>25</v>
      </c>
      <c r="E235" s="85"/>
      <c r="F235" s="81"/>
      <c r="G235" s="10"/>
      <c r="H235" s="10"/>
      <c r="I235" s="10"/>
      <c r="J235" s="10"/>
      <c r="K235" s="10"/>
      <c r="L235" s="10"/>
      <c r="M235" s="10"/>
      <c r="N235" s="10"/>
      <c r="O235" s="10"/>
      <c r="P235" s="10"/>
    </row>
    <row r="236" spans="1:16" ht="15.75" customHeight="1" x14ac:dyDescent="0.2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</row>
    <row r="237" spans="1:16" ht="15.75" customHeight="1" x14ac:dyDescent="0.25">
      <c r="B237" s="190" t="s">
        <v>350</v>
      </c>
      <c r="C237" s="190"/>
      <c r="D237" s="13"/>
      <c r="E237" s="13"/>
      <c r="F237" s="50"/>
      <c r="G237" s="9"/>
      <c r="H237" s="10"/>
      <c r="I237" s="10"/>
      <c r="J237" s="10"/>
      <c r="K237" s="10"/>
      <c r="L237" s="10"/>
      <c r="M237" s="10"/>
      <c r="N237" s="10"/>
      <c r="O237" s="10"/>
      <c r="P237" s="10"/>
    </row>
    <row r="238" spans="1:16" ht="15.75" customHeight="1" x14ac:dyDescent="0.25">
      <c r="B238" s="102"/>
      <c r="C238" s="102"/>
      <c r="D238" s="16"/>
      <c r="E238" s="16"/>
      <c r="F238" s="103"/>
      <c r="G238" s="17"/>
      <c r="H238" s="10"/>
      <c r="I238" s="10">
        <v>11</v>
      </c>
      <c r="J238" s="10"/>
      <c r="K238" s="10"/>
      <c r="L238" s="10"/>
      <c r="M238" s="10"/>
      <c r="N238" s="10"/>
      <c r="O238" s="10"/>
      <c r="P238" s="10"/>
    </row>
    <row r="239" spans="1:16" ht="15.75" customHeight="1" x14ac:dyDescent="0.25">
      <c r="B239" s="163" t="s">
        <v>293</v>
      </c>
      <c r="C239" s="14"/>
      <c r="D239" s="10" t="s">
        <v>170</v>
      </c>
      <c r="E239" s="155" t="s">
        <v>284</v>
      </c>
      <c r="F239" s="103" t="s">
        <v>162</v>
      </c>
      <c r="G239" s="17"/>
      <c r="H239" s="14" t="s">
        <v>24</v>
      </c>
      <c r="I239" s="10"/>
      <c r="J239" s="10"/>
      <c r="K239" s="10"/>
      <c r="L239" s="10"/>
      <c r="M239" s="10"/>
      <c r="N239" s="10"/>
      <c r="O239" s="10"/>
      <c r="P239" s="10"/>
    </row>
    <row r="240" spans="1:16" ht="15.75" customHeight="1" x14ac:dyDescent="0.2">
      <c r="A240" s="123">
        <f>F240+D260</f>
        <v>29.71</v>
      </c>
      <c r="B240" s="104" t="s">
        <v>403</v>
      </c>
      <c r="C240" s="104" t="s">
        <v>333</v>
      </c>
      <c r="D240" s="86">
        <v>16.71</v>
      </c>
      <c r="E240" s="86"/>
      <c r="F240" s="123">
        <f>D240+E240</f>
        <v>16.71</v>
      </c>
      <c r="G240" s="10" t="s">
        <v>7</v>
      </c>
      <c r="H240" s="81">
        <v>42528</v>
      </c>
      <c r="I240" s="106"/>
      <c r="J240" s="10"/>
      <c r="K240" s="10"/>
      <c r="L240" s="10"/>
      <c r="M240" s="10"/>
      <c r="N240" s="10"/>
      <c r="O240" s="10"/>
      <c r="P240" s="10"/>
    </row>
    <row r="241" spans="1:16" ht="15.75" customHeight="1" x14ac:dyDescent="0.2">
      <c r="A241" s="123">
        <f>F241+D260</f>
        <v>81.91</v>
      </c>
      <c r="B241" s="104" t="s">
        <v>285</v>
      </c>
      <c r="C241" s="104" t="s">
        <v>22</v>
      </c>
      <c r="D241" s="86">
        <v>61.4</v>
      </c>
      <c r="E241" s="86">
        <v>7.51</v>
      </c>
      <c r="F241" s="123">
        <f>D241+E241</f>
        <v>68.91</v>
      </c>
      <c r="G241" s="10" t="s">
        <v>7</v>
      </c>
      <c r="H241" s="81">
        <v>42528</v>
      </c>
      <c r="I241" s="10" t="s">
        <v>83</v>
      </c>
      <c r="J241" s="10"/>
      <c r="K241" s="10"/>
      <c r="L241" s="10"/>
      <c r="M241" s="10"/>
      <c r="N241" s="10"/>
      <c r="O241" s="10"/>
      <c r="P241" s="10"/>
    </row>
    <row r="242" spans="1:16" ht="15.75" customHeight="1" x14ac:dyDescent="0.2">
      <c r="A242" s="123">
        <f>F242+D260</f>
        <v>13</v>
      </c>
      <c r="B242" s="104"/>
      <c r="C242" s="104" t="s">
        <v>101</v>
      </c>
      <c r="D242" s="86"/>
      <c r="E242" s="86"/>
      <c r="F242" s="123">
        <f>D242+E242</f>
        <v>0</v>
      </c>
      <c r="G242" s="10" t="s">
        <v>7</v>
      </c>
      <c r="H242" s="81"/>
      <c r="I242" s="106"/>
      <c r="J242" s="10"/>
      <c r="K242" s="10"/>
      <c r="L242" s="10"/>
      <c r="M242" s="10"/>
      <c r="N242" s="10"/>
      <c r="O242" s="10"/>
      <c r="P242" s="10"/>
    </row>
    <row r="243" spans="1:16" ht="15.75" customHeight="1" x14ac:dyDescent="0.25">
      <c r="B243" s="163" t="s">
        <v>334</v>
      </c>
      <c r="C243" s="104"/>
      <c r="D243" s="104"/>
      <c r="E243" s="104"/>
      <c r="F243" s="133" t="s">
        <v>24</v>
      </c>
      <c r="G243" s="106"/>
      <c r="H243" s="97"/>
      <c r="I243" s="10"/>
      <c r="J243" s="10"/>
      <c r="K243" s="10"/>
      <c r="L243" s="10"/>
      <c r="M243" s="10"/>
      <c r="N243" s="10"/>
      <c r="O243" s="10"/>
      <c r="P243" s="10"/>
    </row>
    <row r="244" spans="1:16" ht="15.75" customHeight="1" x14ac:dyDescent="0.2">
      <c r="B244" s="104"/>
      <c r="C244" s="104" t="s">
        <v>333</v>
      </c>
      <c r="D244" s="86"/>
      <c r="E244" s="10" t="s">
        <v>5</v>
      </c>
      <c r="F244" s="81"/>
      <c r="G244" s="106"/>
      <c r="H244" s="97"/>
      <c r="I244" s="10"/>
      <c r="J244" s="10"/>
      <c r="K244" s="10"/>
      <c r="L244" s="10"/>
      <c r="M244" s="10"/>
      <c r="N244" s="10"/>
      <c r="O244" s="10"/>
      <c r="P244" s="10"/>
    </row>
    <row r="245" spans="1:16" ht="15.75" customHeight="1" x14ac:dyDescent="0.2">
      <c r="B245" s="104" t="s">
        <v>282</v>
      </c>
      <c r="C245" s="104" t="s">
        <v>22</v>
      </c>
      <c r="D245" s="86">
        <f>0.45*14*D241</f>
        <v>386.82</v>
      </c>
      <c r="E245" s="10" t="s">
        <v>5</v>
      </c>
      <c r="F245" s="81">
        <v>42528</v>
      </c>
      <c r="G245" s="106"/>
      <c r="H245" s="97"/>
      <c r="I245" s="10"/>
      <c r="J245" s="10"/>
      <c r="K245" s="10"/>
      <c r="L245" s="10"/>
      <c r="M245" s="10"/>
      <c r="N245" s="10"/>
      <c r="O245" s="10"/>
      <c r="P245" s="10"/>
    </row>
    <row r="246" spans="1:16" ht="15.75" customHeight="1" x14ac:dyDescent="0.2">
      <c r="B246" s="104"/>
      <c r="C246" s="104" t="s">
        <v>101</v>
      </c>
      <c r="D246" s="86"/>
      <c r="E246" s="10" t="s">
        <v>5</v>
      </c>
      <c r="F246" s="81"/>
      <c r="G246" s="106"/>
      <c r="H246" s="97"/>
      <c r="I246" s="10"/>
      <c r="J246" s="10"/>
      <c r="K246" s="10"/>
      <c r="L246" s="10"/>
      <c r="M246" s="10"/>
      <c r="N246" s="10"/>
      <c r="O246" s="10"/>
      <c r="P246" s="10"/>
    </row>
    <row r="247" spans="1:16" ht="15.75" customHeight="1" x14ac:dyDescent="0.25">
      <c r="B247" s="163" t="s">
        <v>294</v>
      </c>
      <c r="C247" s="104"/>
      <c r="D247" s="105"/>
      <c r="E247" s="105"/>
      <c r="F247" s="106"/>
      <c r="G247" s="106"/>
      <c r="H247" s="97"/>
      <c r="I247" s="10"/>
      <c r="J247" s="10"/>
      <c r="K247" s="10"/>
      <c r="L247" s="10"/>
      <c r="M247" s="10"/>
      <c r="N247" s="10"/>
      <c r="O247" s="10"/>
      <c r="P247" s="10"/>
    </row>
    <row r="248" spans="1:16" ht="15.75" customHeight="1" x14ac:dyDescent="0.2">
      <c r="B248" s="104" t="s">
        <v>283</v>
      </c>
      <c r="C248" s="104" t="s">
        <v>333</v>
      </c>
      <c r="D248" s="86">
        <v>413.19</v>
      </c>
      <c r="E248" s="10" t="s">
        <v>5</v>
      </c>
      <c r="F248" s="137">
        <v>42528</v>
      </c>
      <c r="G248" s="106"/>
      <c r="H248" s="97"/>
      <c r="I248" s="10"/>
      <c r="J248" s="10"/>
      <c r="K248" s="10"/>
      <c r="L248" s="10"/>
      <c r="M248" s="10"/>
      <c r="N248" s="10"/>
      <c r="O248" s="10"/>
      <c r="P248" s="10"/>
    </row>
    <row r="249" spans="1:16" ht="15.75" customHeight="1" x14ac:dyDescent="0.2">
      <c r="B249" s="104" t="s">
        <v>283</v>
      </c>
      <c r="C249" s="104" t="s">
        <v>22</v>
      </c>
      <c r="D249" s="86">
        <f>(13.28+8.2+0.25)*14</f>
        <v>304.21999999999997</v>
      </c>
      <c r="E249" s="10" t="s">
        <v>5</v>
      </c>
      <c r="F249" s="81">
        <v>42528</v>
      </c>
      <c r="G249" s="10"/>
      <c r="H249" s="97"/>
      <c r="I249" s="10"/>
      <c r="J249" s="10"/>
      <c r="K249" s="10"/>
      <c r="L249" s="10"/>
      <c r="M249" s="10"/>
      <c r="N249" s="10"/>
      <c r="O249" s="10"/>
      <c r="P249" s="10"/>
    </row>
    <row r="250" spans="1:16" ht="15.75" customHeight="1" x14ac:dyDescent="0.2">
      <c r="B250" s="104"/>
      <c r="C250" s="104" t="s">
        <v>101</v>
      </c>
      <c r="D250" s="86"/>
      <c r="E250" s="10" t="s">
        <v>5</v>
      </c>
      <c r="F250" s="81"/>
      <c r="G250" s="106"/>
      <c r="H250" s="97"/>
      <c r="I250" s="10"/>
      <c r="J250" s="10"/>
      <c r="K250" s="10"/>
      <c r="L250" s="10"/>
      <c r="M250" s="10"/>
      <c r="N250" s="10"/>
      <c r="O250" s="10"/>
      <c r="P250" s="10"/>
    </row>
    <row r="251" spans="1:16" ht="15.75" customHeight="1" x14ac:dyDescent="0.2">
      <c r="B251" s="104"/>
      <c r="C251" s="104"/>
      <c r="D251" s="105"/>
      <c r="E251" s="105"/>
      <c r="F251" s="106"/>
      <c r="G251" s="106"/>
      <c r="H251" s="97"/>
      <c r="I251" s="10"/>
      <c r="J251" s="10"/>
      <c r="K251" s="10"/>
      <c r="L251" s="10"/>
      <c r="M251" s="10"/>
      <c r="N251" s="10"/>
      <c r="O251" s="10"/>
      <c r="P251" s="10"/>
    </row>
    <row r="252" spans="1:16" ht="15.75" customHeight="1" x14ac:dyDescent="0.25">
      <c r="B252" s="163" t="s">
        <v>338</v>
      </c>
      <c r="C252" s="104" t="s">
        <v>333</v>
      </c>
      <c r="D252" s="86">
        <v>55</v>
      </c>
      <c r="E252" s="10" t="s">
        <v>7</v>
      </c>
      <c r="F252" s="137">
        <v>42528</v>
      </c>
      <c r="G252" s="106"/>
      <c r="M252" s="10"/>
      <c r="N252" s="10"/>
      <c r="O252" s="10"/>
      <c r="P252" s="10"/>
    </row>
    <row r="253" spans="1:16" ht="15.75" customHeight="1" x14ac:dyDescent="0.2">
      <c r="B253" s="104"/>
      <c r="C253" s="104" t="s">
        <v>22</v>
      </c>
      <c r="D253" s="86">
        <v>37.904412000000001</v>
      </c>
      <c r="E253" s="10" t="s">
        <v>7</v>
      </c>
      <c r="F253" s="81">
        <v>42576</v>
      </c>
      <c r="G253" s="106"/>
      <c r="M253" s="10"/>
      <c r="N253" s="10"/>
      <c r="O253" s="10"/>
      <c r="P253" s="10"/>
    </row>
    <row r="254" spans="1:16" ht="15.75" customHeight="1" x14ac:dyDescent="0.2">
      <c r="B254" s="104"/>
      <c r="C254" s="104" t="s">
        <v>101</v>
      </c>
      <c r="D254" s="86"/>
      <c r="E254" s="10"/>
      <c r="F254" s="80"/>
      <c r="G254" s="106"/>
      <c r="M254" s="10"/>
      <c r="N254" s="10"/>
      <c r="O254" s="10"/>
      <c r="P254" s="10"/>
    </row>
    <row r="255" spans="1:16" ht="15.75" customHeight="1" x14ac:dyDescent="0.2">
      <c r="B255" s="104"/>
      <c r="C255" s="104"/>
      <c r="D255" s="86"/>
      <c r="E255" s="10"/>
      <c r="F255" s="80"/>
      <c r="G255" s="106"/>
      <c r="M255" s="10"/>
      <c r="N255" s="10"/>
      <c r="O255" s="10"/>
      <c r="P255" s="10"/>
    </row>
    <row r="256" spans="1:16" ht="15.75" customHeight="1" x14ac:dyDescent="0.25">
      <c r="B256" s="163" t="s">
        <v>339</v>
      </c>
      <c r="C256" s="104" t="s">
        <v>333</v>
      </c>
      <c r="D256" s="86">
        <v>100</v>
      </c>
      <c r="E256" s="148" t="s">
        <v>5</v>
      </c>
      <c r="F256" s="137">
        <v>42528</v>
      </c>
      <c r="G256" s="106"/>
      <c r="M256" s="10"/>
      <c r="N256" s="10"/>
      <c r="O256" s="10"/>
      <c r="P256" s="10"/>
    </row>
    <row r="257" spans="2:16" ht="15.75" customHeight="1" x14ac:dyDescent="0.2">
      <c r="B257" s="104"/>
      <c r="C257" s="104" t="s">
        <v>22</v>
      </c>
      <c r="D257" s="86">
        <f>6*365/20</f>
        <v>109.5</v>
      </c>
      <c r="E257" s="148" t="s">
        <v>5</v>
      </c>
      <c r="F257" s="81">
        <v>42576</v>
      </c>
      <c r="G257" s="106"/>
      <c r="M257" s="10"/>
      <c r="N257" s="10"/>
      <c r="O257" s="10"/>
      <c r="P257" s="10"/>
    </row>
    <row r="258" spans="2:16" ht="15.75" customHeight="1" x14ac:dyDescent="0.2">
      <c r="B258" s="104"/>
      <c r="C258" s="104"/>
      <c r="D258" s="86"/>
      <c r="E258" s="10"/>
      <c r="F258" s="80"/>
      <c r="G258" s="106"/>
      <c r="M258" s="10"/>
      <c r="N258" s="10"/>
      <c r="O258" s="10"/>
      <c r="P258" s="10"/>
    </row>
    <row r="259" spans="2:16" ht="15.75" customHeight="1" x14ac:dyDescent="0.2">
      <c r="B259" s="104"/>
      <c r="I259" s="122"/>
      <c r="M259" s="10"/>
      <c r="N259" s="10"/>
      <c r="O259" s="10"/>
      <c r="P259" s="10"/>
    </row>
    <row r="260" spans="2:16" ht="15.75" customHeight="1" x14ac:dyDescent="0.25">
      <c r="B260" s="163" t="s">
        <v>359</v>
      </c>
      <c r="C260" s="104"/>
      <c r="D260" s="178">
        <v>13</v>
      </c>
      <c r="E260" s="10" t="s">
        <v>7</v>
      </c>
      <c r="F260" s="80"/>
      <c r="G260" s="106"/>
      <c r="H260" s="149" t="s">
        <v>360</v>
      </c>
      <c r="I260" s="122"/>
      <c r="M260" s="10"/>
      <c r="N260" s="10"/>
      <c r="O260" s="10"/>
      <c r="P260" s="10"/>
    </row>
    <row r="261" spans="2:16" ht="15.75" customHeight="1" x14ac:dyDescent="0.2">
      <c r="C261" s="104"/>
      <c r="D261" s="104"/>
      <c r="E261" s="104"/>
      <c r="F261" s="104"/>
      <c r="G261" s="104"/>
      <c r="H261" s="97"/>
      <c r="I261" s="10"/>
      <c r="M261" s="10"/>
      <c r="N261" s="10"/>
      <c r="O261" s="10"/>
      <c r="P261" s="10"/>
    </row>
    <row r="262" spans="2:16" ht="15.75" customHeight="1" x14ac:dyDescent="0.2">
      <c r="B262" s="14"/>
      <c r="C262" s="10"/>
      <c r="D262" s="12"/>
      <c r="E262" s="10"/>
      <c r="F262" s="10"/>
      <c r="G262" s="10"/>
      <c r="H262" s="10"/>
      <c r="K262" s="10"/>
      <c r="L262" s="10"/>
      <c r="M262" s="10"/>
      <c r="N262" s="10"/>
      <c r="O262" s="10"/>
      <c r="P262" s="10"/>
    </row>
    <row r="263" spans="2:16" ht="15.75" customHeight="1" x14ac:dyDescent="0.2">
      <c r="B263" s="10"/>
      <c r="C263" s="10"/>
      <c r="D263" s="12"/>
      <c r="E263" s="10"/>
      <c r="F263" s="10"/>
      <c r="G263" s="10"/>
      <c r="H263" s="10"/>
      <c r="K263" s="10"/>
      <c r="L263" s="10"/>
      <c r="M263" s="10"/>
      <c r="N263" s="10"/>
      <c r="O263" s="10"/>
      <c r="P263" s="10"/>
    </row>
    <row r="264" spans="2:16" ht="15.75" customHeight="1" x14ac:dyDescent="0.2">
      <c r="B264" s="10"/>
      <c r="C264" s="10"/>
      <c r="D264" s="12"/>
      <c r="E264" s="10"/>
      <c r="F264" s="10"/>
      <c r="G264" s="10"/>
      <c r="H264" s="10"/>
      <c r="I264" s="10"/>
      <c r="J264" s="10"/>
      <c r="N264" s="10"/>
      <c r="O264" s="10"/>
      <c r="P264" s="10"/>
    </row>
    <row r="265" spans="2:16" ht="18" x14ac:dyDescent="0.25">
      <c r="B265" s="190" t="s">
        <v>351</v>
      </c>
      <c r="C265" s="190"/>
      <c r="D265" s="13"/>
      <c r="E265" s="13"/>
      <c r="F265" s="9"/>
      <c r="G265" s="9"/>
      <c r="H265" s="50" t="s">
        <v>24</v>
      </c>
      <c r="I265" s="10"/>
      <c r="J265" s="10"/>
      <c r="N265" s="10"/>
      <c r="O265" s="10"/>
      <c r="P265" s="10"/>
    </row>
    <row r="266" spans="2:16" ht="15.75" x14ac:dyDescent="0.25">
      <c r="B266" s="174" t="s">
        <v>290</v>
      </c>
      <c r="C266" s="80">
        <v>60</v>
      </c>
      <c r="D266" s="148" t="s">
        <v>380</v>
      </c>
      <c r="E266" s="90">
        <v>25</v>
      </c>
      <c r="F266" s="19" t="s">
        <v>25</v>
      </c>
      <c r="G266" s="159" t="s">
        <v>379</v>
      </c>
      <c r="H266" s="81"/>
      <c r="I266" s="10"/>
      <c r="J266" s="10"/>
      <c r="N266" s="10"/>
      <c r="O266" s="10"/>
      <c r="P266" s="10"/>
    </row>
    <row r="267" spans="2:16" ht="18" x14ac:dyDescent="0.25">
      <c r="B267" s="174" t="s">
        <v>183</v>
      </c>
      <c r="C267" s="15"/>
      <c r="D267" s="159" t="s">
        <v>387</v>
      </c>
      <c r="E267" s="90">
        <v>45</v>
      </c>
      <c r="F267" s="19" t="s">
        <v>25</v>
      </c>
      <c r="G267" s="159" t="s">
        <v>379</v>
      </c>
      <c r="H267" s="81"/>
      <c r="I267" s="10"/>
      <c r="J267" s="10"/>
      <c r="N267" s="10"/>
      <c r="O267" s="10"/>
      <c r="P267" s="10"/>
    </row>
    <row r="268" spans="2:16" ht="18" x14ac:dyDescent="0.25">
      <c r="B268" s="176" t="s">
        <v>398</v>
      </c>
      <c r="C268" s="15"/>
      <c r="E268" s="90">
        <v>1</v>
      </c>
      <c r="F268" s="19" t="s">
        <v>25</v>
      </c>
      <c r="G268" s="20" t="s">
        <v>61</v>
      </c>
      <c r="H268" s="81"/>
      <c r="I268" s="20"/>
      <c r="J268" s="15"/>
      <c r="N268" s="10"/>
      <c r="O268" s="10"/>
      <c r="P268" s="10"/>
    </row>
    <row r="269" spans="2:16" ht="18" x14ac:dyDescent="0.25">
      <c r="B269" s="176" t="s">
        <v>399</v>
      </c>
      <c r="C269" s="15"/>
      <c r="D269" s="20"/>
      <c r="E269" s="90">
        <v>2</v>
      </c>
      <c r="F269" s="19" t="s">
        <v>25</v>
      </c>
      <c r="G269" s="20" t="s">
        <v>61</v>
      </c>
      <c r="H269" s="81"/>
      <c r="I269" s="20"/>
      <c r="J269" s="15"/>
      <c r="N269" s="10"/>
      <c r="O269" s="10"/>
      <c r="P269" s="10"/>
    </row>
    <row r="270" spans="2:16" ht="18" x14ac:dyDescent="0.25">
      <c r="B270" s="176" t="s">
        <v>400</v>
      </c>
      <c r="C270" s="15"/>
      <c r="D270" s="20"/>
      <c r="E270" s="90">
        <v>3</v>
      </c>
      <c r="F270" s="19" t="s">
        <v>25</v>
      </c>
      <c r="G270" s="20" t="s">
        <v>61</v>
      </c>
      <c r="H270" s="81"/>
      <c r="I270" s="20"/>
      <c r="J270" s="15"/>
      <c r="P270" s="10"/>
    </row>
    <row r="271" spans="2:16" ht="18" x14ac:dyDescent="0.25">
      <c r="B271" s="175" t="s">
        <v>98</v>
      </c>
      <c r="C271" s="15"/>
      <c r="D271" s="16"/>
      <c r="E271" s="90">
        <v>40</v>
      </c>
      <c r="F271" s="19" t="s">
        <v>25</v>
      </c>
      <c r="G271" s="17" t="s">
        <v>26</v>
      </c>
      <c r="H271" s="81"/>
      <c r="P271" s="10"/>
    </row>
    <row r="272" spans="2:16" ht="18" x14ac:dyDescent="0.25">
      <c r="B272" s="175" t="s">
        <v>99</v>
      </c>
      <c r="C272" s="15"/>
      <c r="D272" s="16"/>
      <c r="E272" s="90">
        <v>70</v>
      </c>
      <c r="F272" s="19" t="s">
        <v>25</v>
      </c>
      <c r="G272" s="17" t="s">
        <v>26</v>
      </c>
      <c r="H272" s="81"/>
      <c r="P272" s="10"/>
    </row>
    <row r="273" spans="2:16" ht="17.25" customHeight="1" x14ac:dyDescent="0.25">
      <c r="B273" s="174" t="s">
        <v>182</v>
      </c>
      <c r="C273" s="15"/>
      <c r="D273" s="148" t="s">
        <v>387</v>
      </c>
      <c r="E273" s="89">
        <v>100</v>
      </c>
      <c r="F273" s="19" t="s">
        <v>25</v>
      </c>
      <c r="G273" s="179" t="s">
        <v>379</v>
      </c>
      <c r="H273" s="91">
        <v>37330</v>
      </c>
      <c r="I273" s="10"/>
      <c r="J273" s="10"/>
      <c r="P273" s="10"/>
    </row>
    <row r="274" spans="2:16" ht="17.25" customHeight="1" x14ac:dyDescent="0.25">
      <c r="B274" s="176"/>
      <c r="C274" s="15"/>
      <c r="D274" s="16"/>
      <c r="E274" s="90"/>
      <c r="F274" s="19"/>
      <c r="G274" s="17"/>
      <c r="H274" s="81"/>
      <c r="I274" s="10"/>
      <c r="J274" s="10"/>
      <c r="K274" s="20"/>
      <c r="P274" s="10"/>
    </row>
    <row r="275" spans="2:16" ht="17.25" customHeight="1" x14ac:dyDescent="0.25">
      <c r="B275" s="176" t="s">
        <v>397</v>
      </c>
      <c r="C275" s="10"/>
      <c r="D275" s="16" t="s">
        <v>31</v>
      </c>
      <c r="E275" s="90">
        <v>25</v>
      </c>
      <c r="F275" s="19" t="s">
        <v>25</v>
      </c>
      <c r="G275" s="179" t="s">
        <v>379</v>
      </c>
      <c r="H275" s="81"/>
      <c r="K275" s="20"/>
      <c r="P275" s="10"/>
    </row>
    <row r="276" spans="2:16" ht="17.25" customHeight="1" x14ac:dyDescent="0.25">
      <c r="B276" s="175" t="s">
        <v>54</v>
      </c>
      <c r="C276" s="15"/>
      <c r="D276" s="16" t="s">
        <v>31</v>
      </c>
      <c r="E276" s="90">
        <v>55</v>
      </c>
      <c r="F276" s="19" t="s">
        <v>25</v>
      </c>
      <c r="G276" s="179" t="s">
        <v>379</v>
      </c>
      <c r="H276" s="81"/>
      <c r="K276" s="20"/>
      <c r="P276" s="10"/>
    </row>
    <row r="277" spans="2:16" ht="17.25" customHeight="1" x14ac:dyDescent="0.25">
      <c r="B277" s="152" t="s">
        <v>329</v>
      </c>
      <c r="C277" s="87">
        <v>1.2</v>
      </c>
      <c r="D277" s="148" t="s">
        <v>380</v>
      </c>
      <c r="E277" s="89">
        <v>250</v>
      </c>
      <c r="F277" s="19" t="s">
        <v>25</v>
      </c>
      <c r="G277" s="179" t="s">
        <v>379</v>
      </c>
      <c r="H277" s="91">
        <v>42528</v>
      </c>
      <c r="I277" s="10"/>
      <c r="J277" s="10"/>
      <c r="P277" s="10"/>
    </row>
    <row r="278" spans="2:16" ht="17.25" hidden="1" customHeight="1" x14ac:dyDescent="0.25">
      <c r="B278" s="175"/>
      <c r="C278" s="15"/>
      <c r="D278" s="16"/>
      <c r="E278" s="90"/>
      <c r="F278" s="19"/>
      <c r="G278" s="17"/>
      <c r="H278" s="81"/>
      <c r="P278" s="10"/>
    </row>
    <row r="279" spans="2:16" ht="17.25" hidden="1" customHeight="1" x14ac:dyDescent="0.25">
      <c r="B279" s="175"/>
      <c r="C279" s="15"/>
      <c r="D279" s="16"/>
      <c r="E279" s="90"/>
      <c r="F279" s="19"/>
      <c r="G279" s="17"/>
      <c r="H279" s="81"/>
      <c r="P279" s="10"/>
    </row>
    <row r="280" spans="2:16" ht="17.25" hidden="1" customHeight="1" x14ac:dyDescent="0.25">
      <c r="B280" s="175"/>
      <c r="C280" s="15"/>
      <c r="D280" s="16"/>
      <c r="E280" s="90"/>
      <c r="F280" s="19"/>
      <c r="G280" s="17"/>
      <c r="H280" s="81"/>
      <c r="P280" s="10"/>
    </row>
    <row r="281" spans="2:16" ht="17.25" hidden="1" customHeight="1" x14ac:dyDescent="0.25">
      <c r="B281" s="175"/>
      <c r="C281" s="15"/>
      <c r="D281" s="16"/>
      <c r="E281" s="90"/>
      <c r="F281" s="19"/>
      <c r="G281" s="17"/>
      <c r="H281" s="81"/>
      <c r="P281" s="10"/>
    </row>
    <row r="282" spans="2:16" ht="17.25" hidden="1" customHeight="1" x14ac:dyDescent="0.25">
      <c r="B282" s="175"/>
      <c r="C282" s="15"/>
      <c r="D282" s="16"/>
      <c r="E282" s="90"/>
      <c r="F282" s="19"/>
      <c r="G282" s="17"/>
      <c r="H282" s="81"/>
      <c r="P282" s="10"/>
    </row>
    <row r="283" spans="2:16" ht="17.25" hidden="1" customHeight="1" x14ac:dyDescent="0.25">
      <c r="B283" s="175"/>
      <c r="C283" s="15"/>
      <c r="D283" s="16"/>
      <c r="E283" s="90"/>
      <c r="F283" s="19"/>
      <c r="G283" s="17"/>
      <c r="H283" s="81"/>
      <c r="P283" s="10"/>
    </row>
    <row r="284" spans="2:16" ht="17.25" hidden="1" customHeight="1" x14ac:dyDescent="0.25">
      <c r="B284" s="175"/>
      <c r="C284" s="15"/>
      <c r="D284" s="16"/>
      <c r="E284" s="90"/>
      <c r="F284" s="19"/>
      <c r="G284" s="17"/>
      <c r="H284" s="81"/>
      <c r="P284" s="10"/>
    </row>
    <row r="285" spans="2:16" ht="17.25" hidden="1" customHeight="1" x14ac:dyDescent="0.25">
      <c r="B285" s="175"/>
      <c r="C285" s="15"/>
      <c r="D285" s="16"/>
      <c r="E285" s="90"/>
      <c r="F285" s="19"/>
      <c r="G285" s="17"/>
      <c r="H285" s="81"/>
      <c r="P285" s="10"/>
    </row>
    <row r="286" spans="2:16" ht="17.25" hidden="1" customHeight="1" x14ac:dyDescent="0.25">
      <c r="B286" s="175"/>
      <c r="C286" s="15"/>
      <c r="D286" s="16"/>
      <c r="E286" s="90"/>
      <c r="F286" s="19"/>
      <c r="G286" s="17"/>
      <c r="H286" s="81"/>
      <c r="P286" s="10"/>
    </row>
    <row r="287" spans="2:16" ht="17.25" hidden="1" customHeight="1" x14ac:dyDescent="0.25">
      <c r="B287" s="175"/>
      <c r="C287" s="15"/>
      <c r="D287" s="16"/>
      <c r="E287" s="90"/>
      <c r="F287" s="19"/>
      <c r="G287" s="17"/>
      <c r="H287" s="81"/>
      <c r="P287" s="10"/>
    </row>
    <row r="288" spans="2:16" ht="17.25" hidden="1" customHeight="1" x14ac:dyDescent="0.25">
      <c r="B288" s="175"/>
      <c r="C288" s="15"/>
      <c r="D288" s="16"/>
      <c r="E288" s="90"/>
      <c r="F288" s="19"/>
      <c r="G288" s="17"/>
      <c r="H288" s="81"/>
      <c r="P288" s="10"/>
    </row>
    <row r="289" spans="2:16" ht="17.25" hidden="1" customHeight="1" x14ac:dyDescent="0.25">
      <c r="B289" s="175"/>
      <c r="C289" s="15"/>
      <c r="D289" s="16"/>
      <c r="E289" s="90"/>
      <c r="F289" s="19"/>
      <c r="G289" s="17"/>
      <c r="H289" s="81"/>
      <c r="P289" s="10"/>
    </row>
    <row r="290" spans="2:16" ht="17.25" hidden="1" customHeight="1" x14ac:dyDescent="0.25">
      <c r="B290" s="175"/>
      <c r="C290" s="15"/>
      <c r="D290" s="16"/>
      <c r="E290" s="90"/>
      <c r="F290" s="19"/>
      <c r="G290" s="17"/>
      <c r="H290" s="81"/>
      <c r="P290" s="10"/>
    </row>
    <row r="291" spans="2:16" ht="17.25" hidden="1" customHeight="1" x14ac:dyDescent="0.25">
      <c r="B291" s="175"/>
      <c r="C291" s="15"/>
      <c r="D291" s="16"/>
      <c r="E291" s="90"/>
      <c r="F291" s="19"/>
      <c r="G291" s="17"/>
      <c r="H291" s="81"/>
      <c r="P291" s="10"/>
    </row>
    <row r="292" spans="2:16" ht="17.25" hidden="1" customHeight="1" x14ac:dyDescent="0.25">
      <c r="B292" s="175"/>
      <c r="C292" s="15"/>
      <c r="D292" s="16"/>
      <c r="E292" s="90"/>
      <c r="F292" s="19"/>
      <c r="G292" s="17"/>
      <c r="H292" s="81"/>
      <c r="P292" s="10"/>
    </row>
    <row r="293" spans="2:16" ht="17.25" hidden="1" customHeight="1" x14ac:dyDescent="0.25">
      <c r="B293" s="175"/>
      <c r="C293" s="15"/>
      <c r="D293" s="16"/>
      <c r="E293" s="90"/>
      <c r="F293" s="19"/>
      <c r="G293" s="17"/>
      <c r="H293" s="81"/>
      <c r="P293" s="10"/>
    </row>
    <row r="294" spans="2:16" ht="17.25" hidden="1" customHeight="1" x14ac:dyDescent="0.25">
      <c r="B294" s="175"/>
      <c r="C294" s="15"/>
      <c r="D294" s="16"/>
      <c r="E294" s="90"/>
      <c r="F294" s="19"/>
      <c r="G294" s="17"/>
      <c r="H294" s="81"/>
      <c r="P294" s="10"/>
    </row>
    <row r="295" spans="2:16" ht="17.25" hidden="1" customHeight="1" x14ac:dyDescent="0.25">
      <c r="B295" s="175"/>
      <c r="C295" s="15"/>
      <c r="D295" s="16"/>
      <c r="E295" s="90"/>
      <c r="F295" s="19"/>
      <c r="G295" s="17"/>
      <c r="H295" s="81"/>
      <c r="P295" s="10"/>
    </row>
    <row r="296" spans="2:16" ht="17.25" hidden="1" customHeight="1" x14ac:dyDescent="0.25">
      <c r="B296" s="175"/>
      <c r="C296" s="15"/>
      <c r="D296" s="16"/>
      <c r="E296" s="90"/>
      <c r="F296" s="19"/>
      <c r="G296" s="17"/>
      <c r="H296" s="81"/>
      <c r="P296" s="10"/>
    </row>
    <row r="297" spans="2:16" ht="17.25" hidden="1" customHeight="1" x14ac:dyDescent="0.25">
      <c r="B297" s="175"/>
      <c r="C297" s="15"/>
      <c r="D297" s="16"/>
      <c r="E297" s="90"/>
      <c r="F297" s="19"/>
      <c r="G297" s="17"/>
      <c r="H297" s="81"/>
      <c r="P297" s="10"/>
    </row>
    <row r="298" spans="2:16" ht="17.25" customHeight="1" x14ac:dyDescent="0.25">
      <c r="B298" s="152" t="s">
        <v>396</v>
      </c>
      <c r="C298" s="87">
        <v>5</v>
      </c>
      <c r="D298" s="148" t="s">
        <v>380</v>
      </c>
      <c r="E298" s="89">
        <v>250</v>
      </c>
      <c r="F298" s="19" t="s">
        <v>25</v>
      </c>
      <c r="G298" s="179" t="s">
        <v>379</v>
      </c>
      <c r="H298" s="91">
        <v>42528</v>
      </c>
      <c r="I298" s="10"/>
      <c r="J298" s="10"/>
      <c r="P298" s="10"/>
    </row>
    <row r="299" spans="2:16" ht="17.25" customHeight="1" x14ac:dyDescent="0.25">
      <c r="B299" s="174" t="s">
        <v>180</v>
      </c>
      <c r="C299" s="15"/>
      <c r="D299" s="10" t="s">
        <v>181</v>
      </c>
      <c r="E299" s="89">
        <v>45</v>
      </c>
      <c r="F299" s="19" t="s">
        <v>25</v>
      </c>
      <c r="G299" s="179" t="s">
        <v>379</v>
      </c>
      <c r="H299" s="91">
        <v>37302</v>
      </c>
      <c r="I299" s="10"/>
      <c r="J299" s="10"/>
      <c r="P299" s="10"/>
    </row>
    <row r="300" spans="2:16" ht="17.25" customHeight="1" x14ac:dyDescent="0.25">
      <c r="B300" s="152" t="s">
        <v>402</v>
      </c>
      <c r="C300" s="18"/>
      <c r="D300" s="18" t="s">
        <v>27</v>
      </c>
      <c r="E300" s="89">
        <v>120</v>
      </c>
      <c r="F300" s="19" t="s">
        <v>25</v>
      </c>
      <c r="G300" s="18" t="s">
        <v>27</v>
      </c>
      <c r="H300" s="91">
        <v>42254</v>
      </c>
      <c r="I300" s="10"/>
      <c r="J300" s="10"/>
      <c r="N300" s="10"/>
      <c r="O300" s="10"/>
      <c r="P300" s="10"/>
    </row>
    <row r="301" spans="2:16" ht="17.25" customHeight="1" x14ac:dyDescent="0.25">
      <c r="B301" s="176" t="s">
        <v>394</v>
      </c>
      <c r="C301" s="80">
        <v>1</v>
      </c>
      <c r="D301" s="148" t="s">
        <v>380</v>
      </c>
      <c r="E301" s="89">
        <v>105</v>
      </c>
      <c r="F301" s="19" t="s">
        <v>25</v>
      </c>
      <c r="G301" s="179" t="s">
        <v>379</v>
      </c>
      <c r="H301" s="91">
        <v>37302</v>
      </c>
      <c r="N301" s="10"/>
      <c r="O301" s="10"/>
      <c r="P301" s="10"/>
    </row>
    <row r="302" spans="2:16" ht="17.25" customHeight="1" x14ac:dyDescent="0.25">
      <c r="B302" s="176" t="s">
        <v>395</v>
      </c>
      <c r="C302" s="80">
        <v>1</v>
      </c>
      <c r="D302" s="148" t="s">
        <v>380</v>
      </c>
      <c r="E302" s="89">
        <v>250</v>
      </c>
      <c r="F302" s="19" t="s">
        <v>25</v>
      </c>
      <c r="G302" s="179" t="s">
        <v>379</v>
      </c>
      <c r="H302" s="91">
        <v>42522</v>
      </c>
      <c r="N302" s="10"/>
      <c r="O302" s="10"/>
      <c r="P302" s="10"/>
    </row>
    <row r="303" spans="2:16" ht="17.25" customHeight="1" x14ac:dyDescent="0.25">
      <c r="B303" s="152" t="s">
        <v>328</v>
      </c>
      <c r="C303" s="18"/>
      <c r="D303" s="148" t="s">
        <v>380</v>
      </c>
      <c r="E303" s="89">
        <v>280</v>
      </c>
      <c r="F303" s="19" t="s">
        <v>25</v>
      </c>
      <c r="G303" s="179" t="s">
        <v>379</v>
      </c>
      <c r="H303" s="91">
        <v>42528</v>
      </c>
      <c r="I303" s="10" t="s">
        <v>202</v>
      </c>
      <c r="J303" s="10"/>
      <c r="N303" s="10"/>
      <c r="O303" s="10"/>
      <c r="P303" s="10"/>
    </row>
    <row r="304" spans="2:16" ht="17.25" customHeight="1" x14ac:dyDescent="0.25">
      <c r="B304" s="176" t="s">
        <v>401</v>
      </c>
      <c r="C304" s="88">
        <v>600</v>
      </c>
      <c r="D304" s="157" t="s">
        <v>363</v>
      </c>
      <c r="E304" s="89">
        <v>300</v>
      </c>
      <c r="F304" s="19" t="s">
        <v>25</v>
      </c>
      <c r="G304" s="17" t="s">
        <v>26</v>
      </c>
      <c r="H304" s="91">
        <v>42528</v>
      </c>
      <c r="N304" s="10"/>
      <c r="O304" s="10"/>
      <c r="P304" s="10"/>
    </row>
    <row r="305" spans="2:16" ht="17.25" customHeight="1" x14ac:dyDescent="0.25">
      <c r="B305" s="177" t="s">
        <v>341</v>
      </c>
      <c r="C305" s="80">
        <v>7.0000000000000007E-2</v>
      </c>
      <c r="D305" s="148" t="s">
        <v>386</v>
      </c>
      <c r="E305" s="90">
        <v>10</v>
      </c>
      <c r="F305" s="19" t="s">
        <v>25</v>
      </c>
      <c r="G305" s="159" t="s">
        <v>340</v>
      </c>
      <c r="H305" s="81"/>
      <c r="I305" s="10"/>
      <c r="J305" s="10"/>
      <c r="N305" s="10"/>
      <c r="O305" s="10"/>
      <c r="P305" s="10"/>
    </row>
    <row r="306" spans="2:16" ht="17.25" customHeight="1" x14ac:dyDescent="0.25">
      <c r="B306" s="177" t="s">
        <v>332</v>
      </c>
      <c r="C306" s="80"/>
      <c r="D306" s="10"/>
      <c r="E306" s="90">
        <v>35</v>
      </c>
      <c r="F306" s="19" t="s">
        <v>25</v>
      </c>
      <c r="G306" s="159" t="s">
        <v>379</v>
      </c>
      <c r="H306" s="81"/>
      <c r="I306" s="10"/>
      <c r="J306" s="10"/>
      <c r="N306" s="10"/>
      <c r="O306" s="10"/>
      <c r="P306" s="10"/>
    </row>
    <row r="307" spans="2:16" ht="17.25" customHeight="1" x14ac:dyDescent="0.25">
      <c r="B307" s="80"/>
      <c r="C307" s="80"/>
      <c r="D307" s="10"/>
      <c r="E307" s="90"/>
      <c r="F307" s="19"/>
      <c r="G307" s="159"/>
      <c r="H307" s="81"/>
      <c r="I307" s="10"/>
      <c r="J307" s="10"/>
      <c r="N307" s="10"/>
      <c r="O307" s="10"/>
      <c r="P307" s="10"/>
    </row>
    <row r="308" spans="2:16" ht="17.25" customHeight="1" x14ac:dyDescent="0.25">
      <c r="B308" s="80"/>
      <c r="C308" s="80"/>
      <c r="D308" s="10"/>
      <c r="E308" s="90"/>
      <c r="F308" s="19"/>
      <c r="G308" s="159"/>
      <c r="H308" s="81"/>
      <c r="I308" s="10"/>
      <c r="J308" s="10"/>
      <c r="N308" s="10"/>
      <c r="O308" s="10"/>
      <c r="P308" s="10"/>
    </row>
    <row r="309" spans="2:16" ht="17.25" customHeight="1" x14ac:dyDescent="0.25">
      <c r="B309" s="80"/>
      <c r="C309" s="80"/>
      <c r="D309" s="10"/>
      <c r="E309" s="90"/>
      <c r="F309" s="19"/>
      <c r="G309" s="159"/>
      <c r="H309" s="81"/>
      <c r="I309" s="10"/>
      <c r="J309" s="10"/>
      <c r="N309" s="10"/>
      <c r="O309" s="10"/>
      <c r="P309" s="10"/>
    </row>
    <row r="310" spans="2:16" ht="17.25" customHeight="1" x14ac:dyDescent="0.25">
      <c r="B310" s="80"/>
      <c r="C310" s="80"/>
      <c r="D310" s="10"/>
      <c r="E310" s="90"/>
      <c r="F310" s="19"/>
      <c r="G310" s="159"/>
      <c r="H310" s="81"/>
      <c r="I310" s="10"/>
      <c r="J310" s="10"/>
      <c r="N310" s="10"/>
      <c r="O310" s="10"/>
      <c r="P310" s="10"/>
    </row>
    <row r="311" spans="2:16" ht="17.25" customHeight="1" x14ac:dyDescent="0.25">
      <c r="B311" s="80"/>
      <c r="C311" s="80"/>
      <c r="D311" s="10"/>
      <c r="E311" s="90"/>
      <c r="F311" s="19"/>
      <c r="G311" s="159"/>
      <c r="H311" s="81"/>
      <c r="I311" s="10"/>
      <c r="J311" s="10"/>
      <c r="N311" s="10"/>
      <c r="O311" s="10"/>
      <c r="P311" s="10"/>
    </row>
    <row r="312" spans="2:16" ht="17.25" customHeight="1" x14ac:dyDescent="0.25">
      <c r="B312" s="80"/>
      <c r="C312" s="80"/>
      <c r="D312" s="10"/>
      <c r="E312" s="90"/>
      <c r="F312" s="19"/>
      <c r="G312" s="159"/>
      <c r="H312" s="81"/>
      <c r="I312" s="10"/>
      <c r="J312" s="10"/>
      <c r="N312" s="10"/>
      <c r="O312" s="10"/>
      <c r="P312" s="10"/>
    </row>
    <row r="313" spans="2:16" ht="17.25" customHeight="1" x14ac:dyDescent="0.25">
      <c r="B313" s="80"/>
      <c r="C313" s="80"/>
      <c r="D313" s="10"/>
      <c r="E313" s="90"/>
      <c r="F313" s="19"/>
      <c r="G313" s="159"/>
      <c r="H313" s="81"/>
      <c r="I313" s="10"/>
      <c r="J313" s="10"/>
      <c r="N313" s="10"/>
      <c r="O313" s="10"/>
      <c r="P313" s="10"/>
    </row>
    <row r="314" spans="2:16" ht="17.25" customHeight="1" x14ac:dyDescent="0.25">
      <c r="B314" s="80"/>
      <c r="C314" s="80"/>
      <c r="D314" s="10"/>
      <c r="E314" s="90"/>
      <c r="F314" s="19"/>
      <c r="G314" s="159"/>
      <c r="H314" s="81"/>
      <c r="I314" s="10"/>
      <c r="J314" s="10"/>
      <c r="N314" s="10"/>
      <c r="O314" s="10"/>
      <c r="P314" s="10"/>
    </row>
    <row r="315" spans="2:16" ht="17.25" customHeight="1" x14ac:dyDescent="0.25">
      <c r="B315" s="80"/>
      <c r="C315" s="80"/>
      <c r="D315" s="10"/>
      <c r="E315" s="90"/>
      <c r="F315" s="19"/>
      <c r="G315" s="159"/>
      <c r="H315" s="81"/>
      <c r="I315" s="10"/>
      <c r="J315" s="10"/>
      <c r="N315" s="10"/>
      <c r="O315" s="10"/>
      <c r="P315" s="10"/>
    </row>
    <row r="316" spans="2:16" ht="17.25" customHeight="1" x14ac:dyDescent="0.25">
      <c r="B316" s="80"/>
      <c r="C316" s="80"/>
      <c r="D316" s="10"/>
      <c r="E316" s="90"/>
      <c r="F316" s="19"/>
      <c r="G316" s="159"/>
      <c r="H316" s="81"/>
      <c r="I316" s="10"/>
      <c r="J316" s="10"/>
      <c r="N316" s="10"/>
      <c r="O316" s="10"/>
      <c r="P316" s="10"/>
    </row>
    <row r="317" spans="2:16" ht="17.25" customHeight="1" x14ac:dyDescent="0.25">
      <c r="B317" s="80"/>
      <c r="C317" s="80"/>
      <c r="D317" s="10"/>
      <c r="E317" s="90"/>
      <c r="F317" s="19"/>
      <c r="G317" s="159"/>
      <c r="H317" s="81"/>
      <c r="I317" s="10"/>
      <c r="J317" s="10"/>
      <c r="N317" s="10"/>
      <c r="O317" s="10"/>
      <c r="P317" s="10"/>
    </row>
    <row r="318" spans="2:16" ht="17.25" customHeight="1" x14ac:dyDescent="0.25">
      <c r="B318" s="80"/>
      <c r="C318" s="80"/>
      <c r="D318" s="10"/>
      <c r="E318" s="90"/>
      <c r="F318" s="19"/>
      <c r="G318" s="159"/>
      <c r="H318" s="81"/>
      <c r="I318" s="10"/>
      <c r="J318" s="10"/>
      <c r="N318" s="10"/>
      <c r="O318" s="10"/>
      <c r="P318" s="10"/>
    </row>
    <row r="319" spans="2:16" ht="17.25" hidden="1" customHeight="1" x14ac:dyDescent="0.25">
      <c r="B319" s="80"/>
      <c r="C319" s="80"/>
      <c r="D319" s="10"/>
      <c r="E319" s="90"/>
      <c r="F319" s="19"/>
      <c r="G319" s="159"/>
      <c r="H319" s="81"/>
      <c r="I319" s="10"/>
      <c r="J319" s="10"/>
      <c r="N319" s="10"/>
      <c r="O319" s="10"/>
      <c r="P319" s="10"/>
    </row>
    <row r="320" spans="2:16" ht="17.25" hidden="1" customHeight="1" x14ac:dyDescent="0.25">
      <c r="B320" s="80"/>
      <c r="C320" s="80"/>
      <c r="D320" s="10"/>
      <c r="E320" s="90"/>
      <c r="F320" s="19"/>
      <c r="G320" s="159"/>
      <c r="H320" s="81"/>
      <c r="I320" s="10"/>
      <c r="J320" s="10"/>
      <c r="N320" s="10"/>
      <c r="O320" s="10"/>
      <c r="P320" s="10"/>
    </row>
    <row r="321" spans="2:16" ht="17.25" hidden="1" customHeight="1" x14ac:dyDescent="0.25">
      <c r="B321" s="80"/>
      <c r="C321" s="80"/>
      <c r="D321" s="10"/>
      <c r="E321" s="90"/>
      <c r="F321" s="19"/>
      <c r="G321" s="159"/>
      <c r="H321" s="81"/>
      <c r="I321" s="10"/>
      <c r="J321" s="10"/>
      <c r="N321" s="10"/>
      <c r="O321" s="10"/>
      <c r="P321" s="10"/>
    </row>
    <row r="322" spans="2:16" ht="17.25" hidden="1" customHeight="1" x14ac:dyDescent="0.25">
      <c r="B322" s="80"/>
      <c r="C322" s="80"/>
      <c r="D322" s="10"/>
      <c r="E322" s="90"/>
      <c r="F322" s="19"/>
      <c r="G322" s="159"/>
      <c r="H322" s="81"/>
      <c r="I322" s="10"/>
      <c r="J322" s="10"/>
      <c r="N322" s="10"/>
      <c r="O322" s="10"/>
      <c r="P322" s="10"/>
    </row>
    <row r="323" spans="2:16" ht="17.25" hidden="1" customHeight="1" x14ac:dyDescent="0.25">
      <c r="B323" s="80"/>
      <c r="C323" s="80"/>
      <c r="D323" s="10"/>
      <c r="E323" s="90"/>
      <c r="F323" s="19"/>
      <c r="G323" s="159"/>
      <c r="H323" s="81"/>
      <c r="I323" s="10"/>
      <c r="J323" s="10"/>
      <c r="N323" s="10"/>
      <c r="O323" s="10"/>
      <c r="P323" s="10"/>
    </row>
    <row r="324" spans="2:16" ht="17.25" hidden="1" customHeight="1" x14ac:dyDescent="0.25">
      <c r="B324" s="80"/>
      <c r="C324" s="80"/>
      <c r="D324" s="10"/>
      <c r="E324" s="90"/>
      <c r="F324" s="19"/>
      <c r="G324" s="159"/>
      <c r="H324" s="81"/>
      <c r="I324" s="10"/>
      <c r="J324" s="10"/>
      <c r="N324" s="10"/>
      <c r="O324" s="10"/>
      <c r="P324" s="10"/>
    </row>
    <row r="325" spans="2:16" ht="17.25" hidden="1" customHeight="1" x14ac:dyDescent="0.25">
      <c r="B325" s="80"/>
      <c r="C325" s="80"/>
      <c r="D325" s="10"/>
      <c r="E325" s="90"/>
      <c r="F325" s="19"/>
      <c r="G325" s="159"/>
      <c r="H325" s="81"/>
      <c r="I325" s="10"/>
      <c r="J325" s="10"/>
      <c r="N325" s="10"/>
      <c r="O325" s="10"/>
      <c r="P325" s="10"/>
    </row>
    <row r="326" spans="2:16" ht="17.25" hidden="1" customHeight="1" x14ac:dyDescent="0.25">
      <c r="B326" s="80"/>
      <c r="C326" s="80"/>
      <c r="D326" s="10"/>
      <c r="E326" s="90"/>
      <c r="F326" s="19"/>
      <c r="G326" s="159"/>
      <c r="H326" s="81"/>
      <c r="I326" s="10"/>
      <c r="J326" s="10"/>
      <c r="N326" s="10"/>
      <c r="O326" s="10"/>
      <c r="P326" s="10"/>
    </row>
    <row r="327" spans="2:16" ht="17.25" hidden="1" customHeight="1" x14ac:dyDescent="0.25">
      <c r="B327" s="80"/>
      <c r="C327" s="80"/>
      <c r="D327" s="10"/>
      <c r="E327" s="90"/>
      <c r="F327" s="19"/>
      <c r="G327" s="159"/>
      <c r="H327" s="81"/>
      <c r="I327" s="10"/>
      <c r="J327" s="10"/>
      <c r="N327" s="10"/>
      <c r="O327" s="10"/>
      <c r="P327" s="10"/>
    </row>
    <row r="328" spans="2:16" ht="17.25" hidden="1" customHeight="1" x14ac:dyDescent="0.25">
      <c r="B328" s="80"/>
      <c r="C328" s="80"/>
      <c r="D328" s="10"/>
      <c r="E328" s="90"/>
      <c r="F328" s="19"/>
      <c r="G328" s="159"/>
      <c r="H328" s="81"/>
      <c r="I328" s="10"/>
      <c r="J328" s="10"/>
      <c r="N328" s="10"/>
      <c r="O328" s="10"/>
      <c r="P328" s="10"/>
    </row>
    <row r="329" spans="2:16" ht="17.25" hidden="1" customHeight="1" x14ac:dyDescent="0.25">
      <c r="B329" s="80"/>
      <c r="C329" s="80"/>
      <c r="D329" s="10"/>
      <c r="E329" s="90"/>
      <c r="F329" s="19"/>
      <c r="G329" s="159"/>
      <c r="H329" s="81"/>
      <c r="I329" s="10"/>
      <c r="J329" s="10"/>
      <c r="N329" s="10"/>
      <c r="O329" s="10"/>
      <c r="P329" s="10"/>
    </row>
    <row r="330" spans="2:16" ht="17.25" hidden="1" customHeight="1" x14ac:dyDescent="0.25">
      <c r="B330" s="80"/>
      <c r="C330" s="80"/>
      <c r="D330" s="10"/>
      <c r="E330" s="90"/>
      <c r="F330" s="19"/>
      <c r="G330" s="159"/>
      <c r="H330" s="81"/>
      <c r="I330" s="10"/>
      <c r="J330" s="10"/>
      <c r="N330" s="10"/>
      <c r="O330" s="10"/>
      <c r="P330" s="10"/>
    </row>
    <row r="331" spans="2:16" ht="17.25" hidden="1" customHeight="1" x14ac:dyDescent="0.25">
      <c r="B331" s="80"/>
      <c r="C331" s="80"/>
      <c r="D331" s="10"/>
      <c r="E331" s="90"/>
      <c r="F331" s="19"/>
      <c r="G331" s="159"/>
      <c r="H331" s="81"/>
      <c r="I331" s="10"/>
      <c r="J331" s="10"/>
      <c r="N331" s="10"/>
      <c r="O331" s="10"/>
      <c r="P331" s="10"/>
    </row>
    <row r="332" spans="2:16" ht="17.25" hidden="1" customHeight="1" x14ac:dyDescent="0.25">
      <c r="B332" s="80"/>
      <c r="C332" s="80"/>
      <c r="D332" s="10"/>
      <c r="E332" s="90"/>
      <c r="F332" s="19"/>
      <c r="G332" s="159"/>
      <c r="H332" s="81"/>
      <c r="I332" s="10"/>
      <c r="J332" s="10"/>
      <c r="N332" s="10"/>
      <c r="O332" s="10"/>
      <c r="P332" s="10"/>
    </row>
    <row r="333" spans="2:16" ht="17.25" hidden="1" customHeight="1" x14ac:dyDescent="0.25">
      <c r="B333" s="80"/>
      <c r="C333" s="80"/>
      <c r="D333" s="10"/>
      <c r="E333" s="90"/>
      <c r="F333" s="19"/>
      <c r="G333" s="159"/>
      <c r="H333" s="81"/>
      <c r="I333" s="10"/>
      <c r="J333" s="10"/>
      <c r="N333" s="10"/>
      <c r="O333" s="10"/>
      <c r="P333" s="10"/>
    </row>
    <row r="334" spans="2:16" ht="17.25" hidden="1" customHeight="1" x14ac:dyDescent="0.25">
      <c r="B334" s="80"/>
      <c r="C334" s="15"/>
      <c r="D334" s="80"/>
      <c r="E334" s="90"/>
      <c r="F334" s="19" t="s">
        <v>25</v>
      </c>
      <c r="G334" s="80"/>
      <c r="H334" s="81"/>
      <c r="I334" s="10"/>
      <c r="J334" s="10"/>
      <c r="N334" s="10"/>
      <c r="O334" s="10"/>
      <c r="P334" s="10"/>
    </row>
    <row r="335" spans="2:16" ht="18" x14ac:dyDescent="0.25">
      <c r="B335" s="20"/>
      <c r="C335" s="15"/>
      <c r="D335" s="16"/>
      <c r="E335" s="16"/>
      <c r="F335" s="17"/>
      <c r="G335" s="17"/>
      <c r="H335" s="10"/>
      <c r="I335" s="10"/>
      <c r="J335" s="10"/>
      <c r="K335" s="10"/>
      <c r="L335" s="10"/>
      <c r="M335" s="10"/>
      <c r="N335" s="10"/>
      <c r="O335" s="10"/>
      <c r="P335" s="10"/>
    </row>
    <row r="336" spans="2:16" ht="18" x14ac:dyDescent="0.25">
      <c r="B336" s="190" t="s">
        <v>3</v>
      </c>
      <c r="C336" s="190"/>
      <c r="D336" s="13"/>
      <c r="E336" s="13"/>
      <c r="F336" s="9"/>
      <c r="G336" s="50" t="s">
        <v>24</v>
      </c>
      <c r="H336" s="10"/>
      <c r="I336" s="10"/>
      <c r="J336" s="10"/>
      <c r="K336" s="3"/>
      <c r="L336" s="10"/>
      <c r="M336" s="4"/>
      <c r="N336" s="4"/>
    </row>
    <row r="337" spans="2:21" ht="15.75" x14ac:dyDescent="0.25">
      <c r="B337" s="51" t="s">
        <v>28</v>
      </c>
      <c r="C337" s="51" t="s">
        <v>29</v>
      </c>
      <c r="D337" s="52"/>
      <c r="E337" s="51" t="s">
        <v>56</v>
      </c>
      <c r="F337" s="53"/>
      <c r="G337" s="14"/>
      <c r="H337" s="10"/>
      <c r="I337" s="10"/>
      <c r="J337" s="10"/>
      <c r="K337"/>
      <c r="L337" s="10"/>
      <c r="M337"/>
      <c r="N337" s="1"/>
    </row>
    <row r="338" spans="2:21" ht="15.75" x14ac:dyDescent="0.25">
      <c r="B338" s="170" t="s">
        <v>333</v>
      </c>
      <c r="C338" s="49">
        <f>B339</f>
        <v>225</v>
      </c>
      <c r="D338" s="49">
        <f>C339</f>
        <v>83</v>
      </c>
      <c r="E338" s="49">
        <f>E339</f>
        <v>35</v>
      </c>
      <c r="F338" s="10"/>
      <c r="H338" s="10"/>
      <c r="I338" s="10"/>
      <c r="J338" s="10"/>
      <c r="K338"/>
      <c r="L338" s="10"/>
      <c r="M338"/>
      <c r="N338" s="1"/>
    </row>
    <row r="339" spans="2:21" ht="15.75" x14ac:dyDescent="0.25">
      <c r="B339" s="90">
        <v>225</v>
      </c>
      <c r="C339" s="90">
        <v>83</v>
      </c>
      <c r="D339" s="148" t="s">
        <v>384</v>
      </c>
      <c r="E339" s="90">
        <v>35</v>
      </c>
      <c r="F339" s="148" t="s">
        <v>384</v>
      </c>
      <c r="G339" s="91">
        <v>42528</v>
      </c>
      <c r="H339" s="10"/>
      <c r="I339" s="10"/>
      <c r="J339" s="10"/>
      <c r="K339"/>
      <c r="L339" s="10"/>
      <c r="M339"/>
      <c r="N339" s="1"/>
    </row>
    <row r="340" spans="2:21" x14ac:dyDescent="0.2">
      <c r="B340" s="14" t="s">
        <v>22</v>
      </c>
      <c r="C340" s="49">
        <f>B341</f>
        <v>225</v>
      </c>
      <c r="D340" s="49">
        <f>C341</f>
        <v>78</v>
      </c>
      <c r="E340" s="49">
        <f>E341</f>
        <v>35</v>
      </c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</row>
    <row r="341" spans="2:21" ht="15.75" x14ac:dyDescent="0.25">
      <c r="B341" s="90">
        <v>225</v>
      </c>
      <c r="C341" s="90">
        <v>78</v>
      </c>
      <c r="D341" s="148" t="s">
        <v>384</v>
      </c>
      <c r="E341" s="90">
        <v>35</v>
      </c>
      <c r="F341" s="148" t="s">
        <v>384</v>
      </c>
      <c r="G341" s="91">
        <v>42528</v>
      </c>
      <c r="H341" s="10"/>
      <c r="I341" s="10"/>
      <c r="J341" s="10"/>
      <c r="K341" s="10"/>
      <c r="L341" s="10"/>
      <c r="M341" s="10"/>
      <c r="N341" s="10"/>
      <c r="O341" s="10"/>
      <c r="P341" s="10"/>
    </row>
    <row r="342" spans="2:21" hidden="1" x14ac:dyDescent="0.2">
      <c r="B342" s="14" t="s">
        <v>101</v>
      </c>
      <c r="C342" s="49">
        <f>B343</f>
        <v>0</v>
      </c>
      <c r="D342" s="49">
        <f>C343</f>
        <v>0</v>
      </c>
      <c r="E342" s="49">
        <f>E343</f>
        <v>0</v>
      </c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</row>
    <row r="343" spans="2:21" ht="15.75" hidden="1" x14ac:dyDescent="0.25">
      <c r="B343" s="90">
        <v>0</v>
      </c>
      <c r="C343" s="90">
        <v>0</v>
      </c>
      <c r="E343" s="90">
        <v>0</v>
      </c>
      <c r="F343" s="10"/>
      <c r="G343" s="91"/>
      <c r="H343" s="10"/>
      <c r="I343" s="10"/>
      <c r="J343" s="10"/>
      <c r="K343" s="10"/>
      <c r="L343" s="10"/>
      <c r="M343" s="10"/>
      <c r="N343" s="10"/>
      <c r="O343" s="10"/>
      <c r="P343" s="10"/>
    </row>
    <row r="344" spans="2:21" hidden="1" x14ac:dyDescent="0.2">
      <c r="B344" s="22" t="s">
        <v>23</v>
      </c>
      <c r="C344" s="23"/>
      <c r="D344" s="16"/>
      <c r="E344" s="16"/>
      <c r="F344" s="17"/>
      <c r="G344" s="17"/>
      <c r="H344" s="10"/>
      <c r="I344" s="10"/>
      <c r="J344"/>
      <c r="L344"/>
      <c r="M344" s="10"/>
      <c r="N344" s="10"/>
      <c r="O344" s="10"/>
      <c r="P344" s="10"/>
    </row>
    <row r="345" spans="2:21" ht="15.75" hidden="1" x14ac:dyDescent="0.25">
      <c r="B345" s="24" t="s">
        <v>30</v>
      </c>
      <c r="C345" s="16" t="s">
        <v>31</v>
      </c>
      <c r="D345" s="16"/>
      <c r="E345" s="90">
        <v>14.5</v>
      </c>
      <c r="F345" s="17" t="s">
        <v>10</v>
      </c>
      <c r="G345" s="87"/>
      <c r="H345" s="10"/>
      <c r="I345" s="10"/>
      <c r="M345" s="4"/>
      <c r="N345" s="4"/>
      <c r="U345" s="4"/>
    </row>
    <row r="346" spans="2:21" x14ac:dyDescent="0.2">
      <c r="B346" s="16"/>
      <c r="C346" s="16"/>
      <c r="D346" s="16"/>
      <c r="E346" s="16"/>
      <c r="F346" s="17"/>
      <c r="G346" s="17"/>
      <c r="H346" s="10"/>
      <c r="I346" s="10"/>
      <c r="J346"/>
      <c r="K346"/>
      <c r="L346"/>
      <c r="M346"/>
      <c r="N346" s="2"/>
      <c r="U346"/>
    </row>
    <row r="347" spans="2:21" ht="18" x14ac:dyDescent="0.25">
      <c r="B347" s="190" t="s">
        <v>32</v>
      </c>
      <c r="C347" s="190"/>
      <c r="D347" s="13"/>
      <c r="E347" s="13"/>
      <c r="F347" s="9"/>
      <c r="G347" s="9"/>
      <c r="H347" s="10"/>
      <c r="I347" s="10"/>
      <c r="J347" s="10"/>
      <c r="K347" s="10"/>
      <c r="L347" s="10"/>
      <c r="M347" s="10"/>
      <c r="N347" s="10"/>
      <c r="O347" s="10"/>
      <c r="P347" s="10"/>
    </row>
    <row r="348" spans="2:21" x14ac:dyDescent="0.2">
      <c r="B348" s="14"/>
      <c r="C348" s="10"/>
      <c r="D348" s="10"/>
      <c r="E348" s="10"/>
      <c r="F348" s="14" t="s">
        <v>24</v>
      </c>
      <c r="G348" s="10"/>
      <c r="H348" s="10"/>
      <c r="I348" s="10"/>
      <c r="J348" s="10"/>
      <c r="N348"/>
      <c r="P348"/>
    </row>
    <row r="349" spans="2:21" ht="15.75" x14ac:dyDescent="0.25">
      <c r="B349" s="171" t="s">
        <v>333</v>
      </c>
      <c r="C349" s="10" t="s">
        <v>55</v>
      </c>
      <c r="D349" s="90">
        <f>16+14.35</f>
        <v>30.35</v>
      </c>
      <c r="E349" s="148" t="s">
        <v>384</v>
      </c>
      <c r="F349" s="81">
        <v>37074</v>
      </c>
      <c r="G349" s="10"/>
      <c r="H349" s="10"/>
      <c r="I349" s="10"/>
      <c r="J349" s="10"/>
      <c r="N349"/>
      <c r="O349"/>
      <c r="P349"/>
    </row>
    <row r="350" spans="2:21" ht="15.75" x14ac:dyDescent="0.25">
      <c r="B350" s="21" t="s">
        <v>22</v>
      </c>
      <c r="C350" s="10" t="s">
        <v>55</v>
      </c>
      <c r="D350" s="90">
        <v>25</v>
      </c>
      <c r="E350" s="148" t="s">
        <v>384</v>
      </c>
      <c r="F350" s="81"/>
      <c r="G350" s="10"/>
      <c r="H350" s="10"/>
      <c r="I350" s="10"/>
      <c r="J350" s="10"/>
      <c r="N350"/>
      <c r="O350"/>
      <c r="P350"/>
    </row>
    <row r="351" spans="2:21" ht="15.75" x14ac:dyDescent="0.25">
      <c r="B351" s="21" t="s">
        <v>101</v>
      </c>
      <c r="C351" s="10" t="s">
        <v>55</v>
      </c>
      <c r="D351" s="90">
        <v>0</v>
      </c>
      <c r="E351" s="148" t="s">
        <v>384</v>
      </c>
      <c r="F351" s="81"/>
      <c r="G351" s="10"/>
      <c r="H351" s="10"/>
      <c r="I351" s="10"/>
      <c r="J351" s="10"/>
      <c r="N351"/>
      <c r="O351"/>
      <c r="P351"/>
    </row>
    <row r="352" spans="2:21" ht="15.75" hidden="1" x14ac:dyDescent="0.25">
      <c r="B352" s="21" t="s">
        <v>23</v>
      </c>
      <c r="C352" s="10" t="s">
        <v>32</v>
      </c>
      <c r="D352" s="90">
        <v>4</v>
      </c>
      <c r="E352" s="10" t="s">
        <v>96</v>
      </c>
      <c r="F352" s="80"/>
      <c r="G352" s="10"/>
      <c r="H352" s="10"/>
      <c r="I352" s="10"/>
      <c r="J352" s="10"/>
      <c r="N352" s="2"/>
      <c r="O352"/>
      <c r="P352"/>
    </row>
    <row r="353" spans="2:16" x14ac:dyDescent="0.2">
      <c r="B353" s="10"/>
      <c r="C353" s="10"/>
      <c r="D353" s="12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</row>
    <row r="354" spans="2:16" ht="18" x14ac:dyDescent="0.25">
      <c r="B354" s="190" t="s">
        <v>14</v>
      </c>
      <c r="C354" s="190"/>
      <c r="D354" s="13"/>
      <c r="E354" s="13"/>
      <c r="F354" s="9"/>
      <c r="G354" s="9"/>
      <c r="H354" s="10"/>
      <c r="I354" s="10"/>
      <c r="J354" s="10"/>
      <c r="K354" s="10"/>
      <c r="L354" s="10"/>
      <c r="M354" s="10"/>
      <c r="N354" s="10"/>
      <c r="O354" s="10"/>
      <c r="P354" s="10"/>
    </row>
    <row r="355" spans="2:16" x14ac:dyDescent="0.2">
      <c r="B355" s="14"/>
      <c r="C355" s="10"/>
      <c r="D355" s="10"/>
      <c r="E355" s="10"/>
      <c r="F355" s="14" t="s">
        <v>24</v>
      </c>
      <c r="G355" s="10"/>
      <c r="H355" s="10"/>
      <c r="I355" s="10"/>
      <c r="J355" s="10"/>
      <c r="K355" s="10"/>
      <c r="L355" s="10"/>
      <c r="M355" s="10"/>
      <c r="N355" s="10"/>
      <c r="O355" s="10"/>
      <c r="P355" s="10"/>
    </row>
    <row r="356" spans="2:16" ht="15.75" x14ac:dyDescent="0.25">
      <c r="B356" s="171" t="s">
        <v>333</v>
      </c>
      <c r="C356" s="10" t="s">
        <v>14</v>
      </c>
      <c r="D356" s="90">
        <v>3.5</v>
      </c>
      <c r="E356" s="148" t="s">
        <v>384</v>
      </c>
      <c r="F356" s="81">
        <v>42552</v>
      </c>
      <c r="G356" s="10"/>
      <c r="H356" s="10"/>
      <c r="I356" s="10"/>
      <c r="J356" s="10"/>
      <c r="K356" s="10"/>
      <c r="L356" s="10"/>
      <c r="M356" s="10"/>
      <c r="N356" s="10"/>
      <c r="O356" s="10"/>
      <c r="P356" s="10"/>
    </row>
    <row r="357" spans="2:16" ht="15.75" hidden="1" x14ac:dyDescent="0.25">
      <c r="B357" s="21" t="s">
        <v>23</v>
      </c>
      <c r="C357" s="10" t="s">
        <v>14</v>
      </c>
      <c r="D357" s="90">
        <v>3.25</v>
      </c>
      <c r="E357" s="10" t="s">
        <v>96</v>
      </c>
      <c r="F357" s="80"/>
      <c r="G357" s="10"/>
      <c r="H357" s="10"/>
      <c r="I357" s="10"/>
      <c r="J357" s="10"/>
      <c r="K357" s="10"/>
      <c r="L357" s="10"/>
      <c r="M357" s="10"/>
      <c r="N357" s="10"/>
      <c r="O357" s="10"/>
      <c r="P357" s="10"/>
    </row>
    <row r="358" spans="2:16" ht="15.75" hidden="1" x14ac:dyDescent="0.25">
      <c r="B358" s="21" t="s">
        <v>101</v>
      </c>
      <c r="C358" s="10" t="s">
        <v>14</v>
      </c>
      <c r="D358" s="90"/>
      <c r="E358" s="10" t="s">
        <v>96</v>
      </c>
      <c r="F358" s="80"/>
      <c r="G358" s="10"/>
      <c r="H358" s="10"/>
      <c r="I358" s="10"/>
      <c r="J358" s="10"/>
      <c r="K358" s="10"/>
      <c r="L358" s="10"/>
      <c r="M358" s="10"/>
      <c r="N358" s="10"/>
      <c r="O358" s="10"/>
      <c r="P358" s="10"/>
    </row>
    <row r="359" spans="2:16" ht="15.75" x14ac:dyDescent="0.25">
      <c r="B359" s="21" t="s">
        <v>22</v>
      </c>
      <c r="C359" s="10" t="s">
        <v>14</v>
      </c>
      <c r="D359" s="90">
        <v>3.5</v>
      </c>
      <c r="E359" s="148" t="s">
        <v>384</v>
      </c>
      <c r="F359" s="81">
        <v>42552</v>
      </c>
      <c r="G359" s="10"/>
      <c r="H359" s="10"/>
      <c r="I359" s="10"/>
      <c r="J359" s="10"/>
      <c r="K359" s="10"/>
      <c r="L359" s="10"/>
      <c r="M359" s="10"/>
      <c r="N359" s="10"/>
      <c r="O359" s="10"/>
      <c r="P359" s="10"/>
    </row>
    <row r="360" spans="2:16" x14ac:dyDescent="0.2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</row>
    <row r="361" spans="2:16" x14ac:dyDescent="0.2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</row>
    <row r="362" spans="2:16" x14ac:dyDescent="0.2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</row>
    <row r="363" spans="2:16" ht="15.75" x14ac:dyDescent="0.25">
      <c r="B363" s="3" t="s">
        <v>131</v>
      </c>
      <c r="C363" s="3"/>
      <c r="D363" s="3"/>
      <c r="E363" s="3"/>
      <c r="F363" s="3"/>
      <c r="G363" s="3"/>
      <c r="H363" s="3"/>
      <c r="I363" s="3"/>
      <c r="J363" s="3"/>
      <c r="K363" s="3"/>
      <c r="L363" s="10"/>
      <c r="M363" s="10"/>
      <c r="N363" s="10"/>
      <c r="O363" s="10"/>
      <c r="P363" s="10"/>
    </row>
    <row r="364" spans="2:16" ht="15.75" x14ac:dyDescent="0.25">
      <c r="B364" s="3" t="s">
        <v>132</v>
      </c>
      <c r="C364" s="3"/>
      <c r="D364" s="3"/>
      <c r="E364" s="3"/>
      <c r="F364" s="3"/>
      <c r="G364" s="3"/>
      <c r="H364" s="3"/>
      <c r="I364" s="3"/>
      <c r="J364" s="3"/>
      <c r="K364" s="3"/>
      <c r="L364" s="10"/>
      <c r="M364" s="10"/>
      <c r="N364" s="10"/>
      <c r="O364" s="10"/>
      <c r="P364" s="10"/>
    </row>
    <row r="365" spans="2:16" ht="15.75" x14ac:dyDescent="0.25">
      <c r="B365" s="3" t="s">
        <v>133</v>
      </c>
      <c r="C365" s="3"/>
      <c r="D365" s="3"/>
      <c r="E365" s="3"/>
      <c r="F365" s="3"/>
      <c r="G365" s="3"/>
      <c r="H365" s="3"/>
      <c r="I365" s="3"/>
      <c r="J365" s="3"/>
      <c r="K365" s="3"/>
      <c r="L365" s="10"/>
      <c r="M365" s="10"/>
      <c r="N365" s="10"/>
      <c r="O365" s="10"/>
      <c r="P365" s="10"/>
    </row>
    <row r="366" spans="2:16" ht="15.75" x14ac:dyDescent="0.25">
      <c r="B366" s="3" t="s">
        <v>134</v>
      </c>
      <c r="C366" s="3"/>
      <c r="D366" s="3"/>
      <c r="E366" s="3"/>
      <c r="F366" s="3"/>
      <c r="G366" s="3"/>
      <c r="H366" s="3"/>
      <c r="I366" s="3"/>
      <c r="J366" s="3"/>
      <c r="K366"/>
      <c r="L366" s="10"/>
      <c r="M366" s="10"/>
      <c r="N366" s="10"/>
      <c r="O366" s="10"/>
      <c r="P366" s="10"/>
    </row>
    <row r="367" spans="2:16" ht="15.75" x14ac:dyDescent="0.25">
      <c r="B367" s="3" t="s">
        <v>135</v>
      </c>
      <c r="C367" s="3"/>
      <c r="D367" s="3"/>
      <c r="E367" s="3"/>
      <c r="F367" s="3"/>
      <c r="G367" s="3"/>
      <c r="H367" s="3"/>
      <c r="I367" s="3"/>
      <c r="J367" s="3"/>
      <c r="K367" s="3"/>
    </row>
    <row r="368" spans="2:16" ht="15.75" x14ac:dyDescent="0.25">
      <c r="B368" s="3" t="s">
        <v>136</v>
      </c>
      <c r="C368" s="3"/>
      <c r="D368" s="3"/>
      <c r="E368" s="3"/>
      <c r="F368" s="3"/>
      <c r="G368" s="3"/>
      <c r="H368" s="3"/>
      <c r="I368" s="3"/>
      <c r="J368" s="3"/>
      <c r="K368"/>
    </row>
    <row r="369" spans="2:11" ht="15.75" x14ac:dyDescent="0.25">
      <c r="B369" s="3" t="s">
        <v>137</v>
      </c>
      <c r="C369" s="3"/>
      <c r="D369" s="3"/>
      <c r="E369" s="3"/>
      <c r="F369" s="3"/>
      <c r="G369" s="3"/>
      <c r="H369" s="3"/>
      <c r="I369" s="3"/>
      <c r="J369" s="3"/>
      <c r="K369" s="3"/>
    </row>
    <row r="370" spans="2:11" ht="15.75" x14ac:dyDescent="0.25">
      <c r="B370" s="3" t="s">
        <v>138</v>
      </c>
      <c r="C370" s="3"/>
      <c r="D370" s="3"/>
      <c r="E370" s="3"/>
      <c r="F370" s="3"/>
      <c r="G370" s="3"/>
      <c r="H370" s="3"/>
      <c r="I370" s="3"/>
      <c r="J370" s="109"/>
      <c r="K370"/>
    </row>
    <row r="371" spans="2:11" ht="15.75" x14ac:dyDescent="0.25">
      <c r="B371" s="1"/>
      <c r="C371"/>
      <c r="D371"/>
      <c r="E371"/>
      <c r="F371"/>
      <c r="G371"/>
      <c r="H371"/>
      <c r="I371"/>
      <c r="J371" s="109"/>
      <c r="K371"/>
    </row>
    <row r="372" spans="2:11" ht="15.75" x14ac:dyDescent="0.25">
      <c r="B372" s="94" t="s">
        <v>139</v>
      </c>
      <c r="C372" s="94"/>
      <c r="D372" s="94"/>
      <c r="E372" s="94"/>
      <c r="F372" s="110" t="s">
        <v>86</v>
      </c>
      <c r="G372" s="94"/>
      <c r="H372" s="94"/>
      <c r="I372" s="94"/>
      <c r="K372" s="110"/>
    </row>
    <row r="373" spans="2:11" ht="15.75" x14ac:dyDescent="0.25">
      <c r="B373" s="94" t="s">
        <v>140</v>
      </c>
      <c r="C373" s="94"/>
      <c r="D373" s="94"/>
      <c r="E373" s="94"/>
      <c r="F373" s="110" t="s">
        <v>385</v>
      </c>
      <c r="G373" s="94"/>
      <c r="H373" s="94"/>
      <c r="I373" s="94"/>
      <c r="K373" s="110"/>
    </row>
    <row r="374" spans="2:11" ht="15.75" x14ac:dyDescent="0.25">
      <c r="B374" s="94"/>
    </row>
    <row r="375" spans="2:11" ht="15.75" x14ac:dyDescent="0.25">
      <c r="B375" s="95"/>
    </row>
    <row r="376" spans="2:11" ht="15.75" x14ac:dyDescent="0.25">
      <c r="B376" s="94"/>
    </row>
    <row r="377" spans="2:11" ht="15.75" x14ac:dyDescent="0.25">
      <c r="B377" s="94"/>
    </row>
    <row r="378" spans="2:11" ht="15.75" x14ac:dyDescent="0.25">
      <c r="B378" s="94"/>
    </row>
    <row r="379" spans="2:11" ht="15.75" x14ac:dyDescent="0.25">
      <c r="B379" s="94"/>
    </row>
    <row r="380" spans="2:11" ht="15.75" x14ac:dyDescent="0.25">
      <c r="B380" s="94"/>
    </row>
    <row r="381" spans="2:11" ht="15.75" x14ac:dyDescent="0.25">
      <c r="B381" s="94"/>
    </row>
    <row r="382" spans="2:11" ht="15.75" x14ac:dyDescent="0.25">
      <c r="B382" s="94"/>
    </row>
    <row r="383" spans="2:11" ht="15.75" x14ac:dyDescent="0.25">
      <c r="B383" s="94"/>
    </row>
    <row r="384" spans="2:11" ht="15.75" x14ac:dyDescent="0.25">
      <c r="B384" s="94"/>
    </row>
    <row r="385" spans="2:2" ht="15.75" x14ac:dyDescent="0.25">
      <c r="B385" s="94"/>
    </row>
    <row r="386" spans="2:2" ht="15.75" x14ac:dyDescent="0.25">
      <c r="B386" s="94"/>
    </row>
    <row r="387" spans="2:2" ht="15.75" x14ac:dyDescent="0.25">
      <c r="B387" s="95"/>
    </row>
    <row r="388" spans="2:2" ht="15.75" x14ac:dyDescent="0.25">
      <c r="B388" s="94"/>
    </row>
    <row r="389" spans="2:2" ht="15.75" x14ac:dyDescent="0.25">
      <c r="B389" s="94"/>
    </row>
    <row r="390" spans="2:2" ht="15.75" x14ac:dyDescent="0.25">
      <c r="B390" s="94"/>
    </row>
    <row r="391" spans="2:2" ht="15.75" x14ac:dyDescent="0.25">
      <c r="B391" s="94"/>
    </row>
    <row r="392" spans="2:2" ht="15.75" x14ac:dyDescent="0.25">
      <c r="B392" s="94"/>
    </row>
    <row r="393" spans="2:2" ht="15.75" x14ac:dyDescent="0.25">
      <c r="B393" s="94"/>
    </row>
    <row r="394" spans="2:2" ht="15.75" x14ac:dyDescent="0.25">
      <c r="B394" s="95"/>
    </row>
    <row r="395" spans="2:2" ht="15.75" x14ac:dyDescent="0.25">
      <c r="B395" s="94"/>
    </row>
    <row r="396" spans="2:2" ht="15.75" x14ac:dyDescent="0.25">
      <c r="B396" s="94"/>
    </row>
    <row r="397" spans="2:2" ht="15.75" x14ac:dyDescent="0.25">
      <c r="B397" s="94"/>
    </row>
    <row r="398" spans="2:2" ht="15.75" x14ac:dyDescent="0.25">
      <c r="B398" s="94"/>
    </row>
    <row r="399" spans="2:2" ht="15.75" x14ac:dyDescent="0.25">
      <c r="B399" s="95"/>
    </row>
    <row r="400" spans="2:2" ht="15.75" x14ac:dyDescent="0.25">
      <c r="B400" s="94"/>
    </row>
    <row r="401" spans="2:2" ht="15.75" x14ac:dyDescent="0.25">
      <c r="B401" s="94"/>
    </row>
    <row r="402" spans="2:2" ht="15.75" x14ac:dyDescent="0.25">
      <c r="B402" s="94"/>
    </row>
    <row r="403" spans="2:2" ht="15.75" x14ac:dyDescent="0.25">
      <c r="B403" s="94"/>
    </row>
    <row r="404" spans="2:2" ht="15.75" x14ac:dyDescent="0.25">
      <c r="B404" s="95"/>
    </row>
    <row r="405" spans="2:2" ht="15.75" x14ac:dyDescent="0.25">
      <c r="B405" s="94"/>
    </row>
    <row r="406" spans="2:2" ht="15.75" x14ac:dyDescent="0.25">
      <c r="B406" s="95"/>
    </row>
    <row r="407" spans="2:2" ht="15.75" x14ac:dyDescent="0.25">
      <c r="B407" s="94"/>
    </row>
    <row r="408" spans="2:2" ht="15.75" x14ac:dyDescent="0.25">
      <c r="B408" s="94"/>
    </row>
    <row r="409" spans="2:2" ht="15.75" x14ac:dyDescent="0.25">
      <c r="B409" s="94"/>
    </row>
    <row r="410" spans="2:2" ht="15.75" x14ac:dyDescent="0.25">
      <c r="B410" s="94"/>
    </row>
    <row r="411" spans="2:2" ht="15.75" x14ac:dyDescent="0.25">
      <c r="B411" s="94"/>
    </row>
    <row r="412" spans="2:2" ht="15.75" x14ac:dyDescent="0.25">
      <c r="B412" s="94"/>
    </row>
    <row r="413" spans="2:2" ht="15.75" x14ac:dyDescent="0.25">
      <c r="B413" s="94"/>
    </row>
    <row r="414" spans="2:2" ht="15.75" x14ac:dyDescent="0.25">
      <c r="B414" s="93"/>
    </row>
    <row r="415" spans="2:2" ht="15.75" x14ac:dyDescent="0.25">
      <c r="B415" s="94"/>
    </row>
    <row r="416" spans="2:2" ht="15.75" x14ac:dyDescent="0.25">
      <c r="B416" s="94"/>
    </row>
    <row r="417" spans="2:2" ht="15.75" x14ac:dyDescent="0.25">
      <c r="B417" s="94"/>
    </row>
    <row r="418" spans="2:2" ht="15.75" x14ac:dyDescent="0.25">
      <c r="B418" s="94"/>
    </row>
    <row r="419" spans="2:2" ht="15.75" x14ac:dyDescent="0.25">
      <c r="B419" s="94"/>
    </row>
    <row r="420" spans="2:2" ht="15.75" x14ac:dyDescent="0.25">
      <c r="B420" s="94"/>
    </row>
    <row r="421" spans="2:2" ht="15.75" x14ac:dyDescent="0.25">
      <c r="B421" s="94"/>
    </row>
    <row r="422" spans="2:2" ht="15.75" x14ac:dyDescent="0.25">
      <c r="B422" s="93"/>
    </row>
    <row r="423" spans="2:2" ht="15.75" x14ac:dyDescent="0.25">
      <c r="B423" s="94"/>
    </row>
    <row r="424" spans="2:2" ht="15.75" x14ac:dyDescent="0.25">
      <c r="B424" s="94"/>
    </row>
    <row r="425" spans="2:2" ht="15.75" x14ac:dyDescent="0.25">
      <c r="B425" s="94"/>
    </row>
    <row r="426" spans="2:2" ht="15.75" x14ac:dyDescent="0.25">
      <c r="B426" s="94"/>
    </row>
    <row r="427" spans="2:2" ht="15.75" x14ac:dyDescent="0.25">
      <c r="B427" s="94"/>
    </row>
    <row r="428" spans="2:2" ht="15.75" x14ac:dyDescent="0.25">
      <c r="B428" s="94"/>
    </row>
    <row r="429" spans="2:2" ht="15.75" x14ac:dyDescent="0.25">
      <c r="B429" s="94"/>
    </row>
  </sheetData>
  <sheetProtection password="C6A4" sheet="1" objects="1" scenarios="1"/>
  <sortState ref="B266:J306">
    <sortCondition ref="B266"/>
  </sortState>
  <mergeCells count="7">
    <mergeCell ref="B354:C354"/>
    <mergeCell ref="B265:C265"/>
    <mergeCell ref="B237:C237"/>
    <mergeCell ref="B48:C48"/>
    <mergeCell ref="B347:C347"/>
    <mergeCell ref="B336:C336"/>
    <mergeCell ref="B98:C98"/>
  </mergeCells>
  <phoneticPr fontId="12" type="noConversion"/>
  <pageMargins left="0.74803149606299213" right="0.74803149606299213" top="0.64" bottom="0.73" header="0" footer="0"/>
  <pageSetup paperSize="9" scale="3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Disclaimer</vt:lpstr>
      <vt:lpstr>Chem &amp; Fert</vt:lpstr>
      <vt:lpstr>Items &amp; Assumptions</vt:lpstr>
      <vt:lpstr>'Chem &amp; Fert'!Print_Area</vt:lpstr>
      <vt:lpstr>Disclaimer!Print_Area</vt:lpstr>
      <vt:lpstr>'Items &amp; Assumptions'!Print_Area</vt:lpstr>
    </vt:vector>
  </TitlesOfParts>
  <Company>Murray Valley Citrus Marketing Board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Braniff</dc:creator>
  <cp:lastModifiedBy>Steven-F</cp:lastModifiedBy>
  <cp:lastPrinted>2003-05-01T05:28:18Z</cp:lastPrinted>
  <dcterms:created xsi:type="dcterms:W3CDTF">1999-09-10T05:15:28Z</dcterms:created>
  <dcterms:modified xsi:type="dcterms:W3CDTF">2018-07-03T13:53:33Z</dcterms:modified>
</cp:coreProperties>
</file>